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arasigan\Desktop\CPD\ACTUAL DISBURSEMENT (BANK)\bank reports\2017\WEBSITE\For website\"/>
    </mc:Choice>
  </mc:AlternateContent>
  <bookViews>
    <workbookView xWindow="240" yWindow="75" windowWidth="20955" windowHeight="10740" activeTab="2"/>
  </bookViews>
  <sheets>
    <sheet name="By Department" sheetId="9" r:id="rId1"/>
    <sheet name="By Agency" sheetId="8" r:id="rId2"/>
    <sheet name="Graph" sheetId="6" r:id="rId3"/>
  </sheets>
  <externalReferences>
    <externalReference r:id="rId4"/>
  </externalReferences>
  <definedNames>
    <definedName name="_xlnm.Print_Area" localSheetId="1">'By Agency'!$A$1:$H$327</definedName>
    <definedName name="_xlnm.Print_Area" localSheetId="0">'By Department'!$A$1:$V$65</definedName>
    <definedName name="_xlnm.Print_Area" localSheetId="2">Graph!$A$10:$O$49</definedName>
    <definedName name="_xlnm.Print_Titles" localSheetId="1">'By Agency'!$1:$8</definedName>
    <definedName name="Z_149BABA1_3CBB_4AB5_8307_CDFFE2416884_.wvu.PrintArea" localSheetId="1" hidden="1">'By Agency'!$A$1:$H$326</definedName>
    <definedName name="Z_149BABA1_3CBB_4AB5_8307_CDFFE2416884_.wvu.PrintTitles" localSheetId="1" hidden="1">'By Agency'!$1:$8</definedName>
    <definedName name="Z_149BABA1_3CBB_4AB5_8307_CDFFE2416884_.wvu.Rows" localSheetId="1" hidden="1">'By Agency'!$130:$130,'By Agency'!$272:$275,'By Agency'!$278:$300,'By Agency'!$303:$316</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Agency'!$A$1:$H$327</definedName>
    <definedName name="Z_63CE5467_86C0_4816_A6C7_6C3632652BD9_.wvu.PrintTitles" localSheetId="1" hidden="1">'By Agency'!$1:$8</definedName>
    <definedName name="Z_63CE5467_86C0_4816_A6C7_6C3632652BD9_.wvu.Rows" localSheetId="1" hidden="1">'By Agency'!$131:$131,'By Agency'!$272:$276,'By Agency'!$278:$300,'By Agency'!$303:$316</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E72949E6_F470_4685_A8B8_FC40C2B684D5_.wvu.PrintArea" localSheetId="1" hidden="1">'By Agency'!$A$1:$H$326</definedName>
    <definedName name="Z_E72949E6_F470_4685_A8B8_FC40C2B684D5_.wvu.PrintTitles" localSheetId="1" hidden="1">'By Agency'!$1:$8</definedName>
    <definedName name="Z_E72949E6_F470_4685_A8B8_FC40C2B684D5_.wvu.Rows" localSheetId="1" hidden="1">'By Agency'!$130:$130,'By Agency'!$272:$275,'By Agency'!$278:$300,'By Agency'!$303:$316</definedName>
  </definedNames>
  <calcPr calcId="152511"/>
</workbook>
</file>

<file path=xl/calcChain.xml><?xml version="1.0" encoding="utf-8"?>
<calcChain xmlns="http://schemas.openxmlformats.org/spreadsheetml/2006/main">
  <c r="B247" i="8" l="1"/>
  <c r="C247" i="8"/>
  <c r="D247" i="8"/>
  <c r="E247" i="8"/>
  <c r="B254" i="8"/>
  <c r="C254" i="8"/>
  <c r="D254" i="8"/>
  <c r="E254" i="8"/>
  <c r="AF53" i="9"/>
  <c r="AE53" i="9"/>
  <c r="AD53" i="9"/>
  <c r="AC53" i="9"/>
  <c r="AA53" i="9"/>
  <c r="Z53" i="9"/>
  <c r="Y53" i="9"/>
  <c r="X53" i="9"/>
  <c r="AF52" i="9"/>
  <c r="AE52" i="9"/>
  <c r="AD52" i="9"/>
  <c r="AC52" i="9"/>
  <c r="AA52" i="9"/>
  <c r="Z52" i="9"/>
  <c r="Y52" i="9"/>
  <c r="X52" i="9"/>
  <c r="AF50" i="9"/>
  <c r="AE50" i="9"/>
  <c r="AD50" i="9"/>
  <c r="AC50" i="9"/>
  <c r="AA50" i="9"/>
  <c r="Z50" i="9"/>
  <c r="Y50" i="9"/>
  <c r="X50" i="9"/>
  <c r="K48" i="9"/>
  <c r="K8" i="9" s="1"/>
  <c r="K67" i="9" s="1"/>
  <c r="J48" i="9"/>
  <c r="I48" i="9"/>
  <c r="I8" i="9" s="1"/>
  <c r="I67" i="9" s="1"/>
  <c r="H48" i="9"/>
  <c r="F48" i="9"/>
  <c r="F8" i="9" s="1"/>
  <c r="F67" i="9" s="1"/>
  <c r="E48" i="9"/>
  <c r="D48" i="9"/>
  <c r="D8" i="9" s="1"/>
  <c r="D67" i="9" s="1"/>
  <c r="C48" i="9"/>
  <c r="AF46" i="9"/>
  <c r="AE46" i="9"/>
  <c r="AD46" i="9"/>
  <c r="AC46" i="9"/>
  <c r="AA46" i="9"/>
  <c r="Z46" i="9"/>
  <c r="Y46" i="9"/>
  <c r="X46" i="9"/>
  <c r="AF45" i="9"/>
  <c r="AE45" i="9"/>
  <c r="AD45" i="9"/>
  <c r="AC45" i="9"/>
  <c r="AA45" i="9"/>
  <c r="Z45" i="9"/>
  <c r="Y45" i="9"/>
  <c r="X45" i="9"/>
  <c r="AF44" i="9"/>
  <c r="AE44" i="9"/>
  <c r="AD44" i="9"/>
  <c r="AC44" i="9"/>
  <c r="AA44" i="9"/>
  <c r="Z44" i="9"/>
  <c r="Y44" i="9"/>
  <c r="X44" i="9"/>
  <c r="AA43" i="9"/>
  <c r="Z43" i="9"/>
  <c r="Y43" i="9"/>
  <c r="X43" i="9"/>
  <c r="AF42" i="9"/>
  <c r="AE42" i="9"/>
  <c r="AD42" i="9"/>
  <c r="AC42" i="9"/>
  <c r="AA42" i="9"/>
  <c r="Z42" i="9"/>
  <c r="Y42" i="9"/>
  <c r="X42" i="9"/>
  <c r="AF41" i="9"/>
  <c r="AE41" i="9"/>
  <c r="AD41" i="9"/>
  <c r="AC41" i="9"/>
  <c r="AA41" i="9"/>
  <c r="Z41" i="9"/>
  <c r="Y41" i="9"/>
  <c r="X41" i="9"/>
  <c r="AF40" i="9"/>
  <c r="AE40" i="9"/>
  <c r="AD40" i="9"/>
  <c r="AC40" i="9"/>
  <c r="AA40" i="9"/>
  <c r="Z40" i="9"/>
  <c r="Y40" i="9"/>
  <c r="X40" i="9"/>
  <c r="AF39" i="9"/>
  <c r="AE39" i="9"/>
  <c r="AD39" i="9"/>
  <c r="AC39" i="9"/>
  <c r="AA39" i="9"/>
  <c r="Z39" i="9"/>
  <c r="Y39" i="9"/>
  <c r="X39" i="9"/>
  <c r="AF38" i="9"/>
  <c r="AE38" i="9"/>
  <c r="AD38" i="9"/>
  <c r="AC38" i="9"/>
  <c r="AA38" i="9"/>
  <c r="Z38" i="9"/>
  <c r="Y38" i="9"/>
  <c r="X38" i="9"/>
  <c r="AF37" i="9"/>
  <c r="AE37" i="9"/>
  <c r="AD37" i="9"/>
  <c r="AC37" i="9"/>
  <c r="AA37" i="9"/>
  <c r="Z37" i="9"/>
  <c r="Y37" i="9"/>
  <c r="X37" i="9"/>
  <c r="AF36" i="9"/>
  <c r="AE36" i="9"/>
  <c r="AD36" i="9"/>
  <c r="AC36" i="9"/>
  <c r="AA36" i="9"/>
  <c r="Z36" i="9"/>
  <c r="Y36" i="9"/>
  <c r="X36" i="9"/>
  <c r="AF35" i="9"/>
  <c r="AE35" i="9"/>
  <c r="AD35" i="9"/>
  <c r="AC35" i="9"/>
  <c r="AA35" i="9"/>
  <c r="Z35" i="9"/>
  <c r="Y35" i="9"/>
  <c r="X35" i="9"/>
  <c r="AF34" i="9"/>
  <c r="AE34" i="9"/>
  <c r="AD34" i="9"/>
  <c r="AC34" i="9"/>
  <c r="AA34" i="9"/>
  <c r="Z34" i="9"/>
  <c r="Y34" i="9"/>
  <c r="X34" i="9"/>
  <c r="AF33" i="9"/>
  <c r="AE33" i="9"/>
  <c r="AD33" i="9"/>
  <c r="AC33" i="9"/>
  <c r="AA33" i="9"/>
  <c r="Z33" i="9"/>
  <c r="Y33" i="9"/>
  <c r="X33" i="9"/>
  <c r="AF32" i="9"/>
  <c r="AE32" i="9"/>
  <c r="AD32" i="9"/>
  <c r="AC32" i="9"/>
  <c r="AA32" i="9"/>
  <c r="Z32" i="9"/>
  <c r="Y32" i="9"/>
  <c r="X32" i="9"/>
  <c r="AF31" i="9"/>
  <c r="AE31" i="9"/>
  <c r="AD31" i="9"/>
  <c r="AC31" i="9"/>
  <c r="AA31" i="9"/>
  <c r="Z31" i="9"/>
  <c r="Y31" i="9"/>
  <c r="X31" i="9"/>
  <c r="AF30" i="9"/>
  <c r="AE30" i="9"/>
  <c r="AD30" i="9"/>
  <c r="AC30" i="9"/>
  <c r="AA30" i="9"/>
  <c r="Z30" i="9"/>
  <c r="Y30" i="9"/>
  <c r="X30" i="9"/>
  <c r="AF29" i="9"/>
  <c r="AE29" i="9"/>
  <c r="AD29" i="9"/>
  <c r="AC29" i="9"/>
  <c r="AA29" i="9"/>
  <c r="Z29" i="9"/>
  <c r="Y29" i="9"/>
  <c r="X29" i="9"/>
  <c r="AF28" i="9"/>
  <c r="AE28" i="9"/>
  <c r="AD28" i="9"/>
  <c r="AC28" i="9"/>
  <c r="AA28" i="9"/>
  <c r="Z28" i="9"/>
  <c r="Y28" i="9"/>
  <c r="X28" i="9"/>
  <c r="AF27" i="9"/>
  <c r="AE27" i="9"/>
  <c r="AD27" i="9"/>
  <c r="AC27" i="9"/>
  <c r="AA27" i="9"/>
  <c r="Z27" i="9"/>
  <c r="Y27" i="9"/>
  <c r="X27" i="9"/>
  <c r="AF26" i="9"/>
  <c r="AE26" i="9"/>
  <c r="AD26" i="9"/>
  <c r="AC26" i="9"/>
  <c r="AA26" i="9"/>
  <c r="Z26" i="9"/>
  <c r="Y26" i="9"/>
  <c r="X26" i="9"/>
  <c r="AF25" i="9"/>
  <c r="AE25" i="9"/>
  <c r="AD25" i="9"/>
  <c r="AC25" i="9"/>
  <c r="AA25" i="9"/>
  <c r="Z25" i="9"/>
  <c r="Y25" i="9"/>
  <c r="X25" i="9"/>
  <c r="AF24" i="9"/>
  <c r="AE24" i="9"/>
  <c r="AD24" i="9"/>
  <c r="AC24" i="9"/>
  <c r="AA24" i="9"/>
  <c r="Z24" i="9"/>
  <c r="Y24" i="9"/>
  <c r="X24" i="9"/>
  <c r="AF23" i="9"/>
  <c r="AE23" i="9"/>
  <c r="AD23" i="9"/>
  <c r="AC23" i="9"/>
  <c r="AA23" i="9"/>
  <c r="Z23" i="9"/>
  <c r="Y23" i="9"/>
  <c r="X23" i="9"/>
  <c r="AF22" i="9"/>
  <c r="AE22" i="9"/>
  <c r="AD22" i="9"/>
  <c r="AC22" i="9"/>
  <c r="AA22" i="9"/>
  <c r="Z22" i="9"/>
  <c r="Y22" i="9"/>
  <c r="X22" i="9"/>
  <c r="AF21" i="9"/>
  <c r="AE21" i="9"/>
  <c r="AD21" i="9"/>
  <c r="AC21" i="9"/>
  <c r="AA21" i="9"/>
  <c r="Z21" i="9"/>
  <c r="Y21" i="9"/>
  <c r="X21" i="9"/>
  <c r="AA20" i="9"/>
  <c r="Y20" i="9"/>
  <c r="X20" i="9"/>
  <c r="AF19" i="9"/>
  <c r="AE19" i="9"/>
  <c r="AD19" i="9"/>
  <c r="AC19" i="9"/>
  <c r="AA19" i="9"/>
  <c r="Z19" i="9"/>
  <c r="Y19" i="9"/>
  <c r="X19" i="9"/>
  <c r="AF18" i="9"/>
  <c r="AE18" i="9"/>
  <c r="AD18" i="9"/>
  <c r="AC18" i="9"/>
  <c r="AA18" i="9"/>
  <c r="Z18" i="9"/>
  <c r="Y18" i="9"/>
  <c r="X18" i="9"/>
  <c r="AF17" i="9"/>
  <c r="AE17" i="9"/>
  <c r="AD17" i="9"/>
  <c r="AC17" i="9"/>
  <c r="AA17" i="9"/>
  <c r="Z17" i="9"/>
  <c r="Y17" i="9"/>
  <c r="X17" i="9"/>
  <c r="AF16" i="9"/>
  <c r="AE16" i="9"/>
  <c r="AD16" i="9"/>
  <c r="AC16" i="9"/>
  <c r="AA16" i="9"/>
  <c r="Z16" i="9"/>
  <c r="Y16" i="9"/>
  <c r="X16" i="9"/>
  <c r="AF15" i="9"/>
  <c r="AE15" i="9"/>
  <c r="AD15" i="9"/>
  <c r="AC15" i="9"/>
  <c r="AA15" i="9"/>
  <c r="Z15" i="9"/>
  <c r="Y15" i="9"/>
  <c r="X15" i="9"/>
  <c r="AF14" i="9"/>
  <c r="AE14" i="9"/>
  <c r="AD14" i="9"/>
  <c r="AC14" i="9"/>
  <c r="AA14" i="9"/>
  <c r="Z14" i="9"/>
  <c r="Y14" i="9"/>
  <c r="X14" i="9"/>
  <c r="AF13" i="9"/>
  <c r="AE13" i="9"/>
  <c r="AD13" i="9"/>
  <c r="AC13" i="9"/>
  <c r="AA13" i="9"/>
  <c r="Z13" i="9"/>
  <c r="Y13" i="9"/>
  <c r="X13" i="9"/>
  <c r="AF12" i="9"/>
  <c r="AE12" i="9"/>
  <c r="AD12" i="9"/>
  <c r="AC12" i="9"/>
  <c r="AA12" i="9"/>
  <c r="Z12" i="9"/>
  <c r="Y12" i="9"/>
  <c r="X12" i="9"/>
  <c r="K10" i="9"/>
  <c r="J10" i="9"/>
  <c r="I10" i="9"/>
  <c r="H10" i="9"/>
  <c r="F10" i="9"/>
  <c r="E10" i="9"/>
  <c r="D10" i="9"/>
  <c r="C10" i="9"/>
  <c r="J8" i="9"/>
  <c r="J67" i="9" s="1"/>
  <c r="H8" i="9"/>
  <c r="H67" i="9" s="1"/>
  <c r="E8" i="9"/>
  <c r="E67" i="9" s="1"/>
  <c r="C8" i="9"/>
  <c r="C67" i="9" s="1"/>
  <c r="S48" i="9" l="1"/>
  <c r="U48" i="9"/>
  <c r="R48" i="9"/>
  <c r="T48" i="9"/>
  <c r="S10" i="9"/>
  <c r="U10" i="9"/>
  <c r="R10" i="9"/>
  <c r="T10" i="9"/>
  <c r="R8" i="9"/>
  <c r="T8" i="9"/>
  <c r="Y8" i="9"/>
  <c r="AA8" i="9"/>
  <c r="AC8" i="9"/>
  <c r="AE8" i="9"/>
  <c r="L12" i="9"/>
  <c r="N12" i="9"/>
  <c r="P12" i="9"/>
  <c r="R12" i="9"/>
  <c r="T12" i="9"/>
  <c r="L13" i="9"/>
  <c r="N13" i="9"/>
  <c r="P13" i="9"/>
  <c r="R13" i="9"/>
  <c r="T13" i="9"/>
  <c r="L14" i="9"/>
  <c r="N14" i="9"/>
  <c r="P14" i="9"/>
  <c r="R14" i="9"/>
  <c r="T14" i="9"/>
  <c r="L15" i="9"/>
  <c r="N15" i="9"/>
  <c r="P15" i="9"/>
  <c r="R15" i="9"/>
  <c r="T15" i="9"/>
  <c r="L16" i="9"/>
  <c r="N16" i="9"/>
  <c r="P16" i="9"/>
  <c r="R16" i="9"/>
  <c r="T16" i="9"/>
  <c r="L17" i="9"/>
  <c r="N17" i="9"/>
  <c r="P17" i="9"/>
  <c r="R17" i="9"/>
  <c r="T17" i="9"/>
  <c r="L18" i="9"/>
  <c r="N18" i="9"/>
  <c r="P18" i="9"/>
  <c r="R18" i="9"/>
  <c r="T18" i="9"/>
  <c r="L19" i="9"/>
  <c r="N19" i="9"/>
  <c r="P19" i="9"/>
  <c r="R19" i="9"/>
  <c r="T19" i="9"/>
  <c r="AC20" i="9"/>
  <c r="R20" i="9"/>
  <c r="AE20" i="9"/>
  <c r="T20" i="9"/>
  <c r="L20" i="9"/>
  <c r="N20" i="9"/>
  <c r="S8" i="9"/>
  <c r="U8" i="9"/>
  <c r="X8" i="9"/>
  <c r="Z8" i="9"/>
  <c r="AD8" i="9"/>
  <c r="AF8" i="9"/>
  <c r="G12" i="9"/>
  <c r="M12" i="9"/>
  <c r="O12" i="9"/>
  <c r="S12" i="9"/>
  <c r="U12" i="9"/>
  <c r="G13" i="9"/>
  <c r="AB13" i="9" s="1"/>
  <c r="M13" i="9"/>
  <c r="O13" i="9"/>
  <c r="S13" i="9"/>
  <c r="U13" i="9"/>
  <c r="G14" i="9"/>
  <c r="AB14" i="9" s="1"/>
  <c r="M14" i="9"/>
  <c r="O14" i="9"/>
  <c r="S14" i="9"/>
  <c r="U14" i="9"/>
  <c r="G15" i="9"/>
  <c r="AB15" i="9" s="1"/>
  <c r="M15" i="9"/>
  <c r="O15" i="9"/>
  <c r="S15" i="9"/>
  <c r="U15" i="9"/>
  <c r="G16" i="9"/>
  <c r="AB16" i="9" s="1"/>
  <c r="M16" i="9"/>
  <c r="O16" i="9"/>
  <c r="S16" i="9"/>
  <c r="U16" i="9"/>
  <c r="G17" i="9"/>
  <c r="AB17" i="9" s="1"/>
  <c r="M17" i="9"/>
  <c r="O17" i="9"/>
  <c r="S17" i="9"/>
  <c r="U17" i="9"/>
  <c r="G18" i="9"/>
  <c r="AB18" i="9" s="1"/>
  <c r="M18" i="9"/>
  <c r="O18" i="9"/>
  <c r="S18" i="9"/>
  <c r="U18" i="9"/>
  <c r="G19" i="9"/>
  <c r="AB19" i="9" s="1"/>
  <c r="M19" i="9"/>
  <c r="O19" i="9"/>
  <c r="S19" i="9"/>
  <c r="U19" i="9"/>
  <c r="Z20" i="9"/>
  <c r="O20" i="9"/>
  <c r="G20" i="9"/>
  <c r="AB20" i="9" s="1"/>
  <c r="AD20" i="9"/>
  <c r="S20" i="9"/>
  <c r="AF20" i="9"/>
  <c r="U20" i="9"/>
  <c r="M20" i="9"/>
  <c r="P20" i="9"/>
  <c r="L21" i="9"/>
  <c r="N21" i="9"/>
  <c r="P21" i="9"/>
  <c r="R21" i="9"/>
  <c r="T21" i="9"/>
  <c r="L22" i="9"/>
  <c r="N22" i="9"/>
  <c r="P22" i="9"/>
  <c r="R22" i="9"/>
  <c r="T22" i="9"/>
  <c r="L23" i="9"/>
  <c r="N23" i="9"/>
  <c r="P23" i="9"/>
  <c r="R23" i="9"/>
  <c r="T23" i="9"/>
  <c r="L24" i="9"/>
  <c r="N24" i="9"/>
  <c r="P24" i="9"/>
  <c r="R24" i="9"/>
  <c r="T24" i="9"/>
  <c r="L25" i="9"/>
  <c r="N25" i="9"/>
  <c r="P25" i="9"/>
  <c r="R25" i="9"/>
  <c r="T25" i="9"/>
  <c r="L26" i="9"/>
  <c r="N26" i="9"/>
  <c r="P26" i="9"/>
  <c r="R26" i="9"/>
  <c r="T26" i="9"/>
  <c r="L27" i="9"/>
  <c r="N27" i="9"/>
  <c r="P27" i="9"/>
  <c r="R27" i="9"/>
  <c r="T27" i="9"/>
  <c r="L28" i="9"/>
  <c r="N28" i="9"/>
  <c r="P28" i="9"/>
  <c r="R28" i="9"/>
  <c r="T28" i="9"/>
  <c r="L29" i="9"/>
  <c r="N29" i="9"/>
  <c r="P29" i="9"/>
  <c r="R29" i="9"/>
  <c r="T29" i="9"/>
  <c r="L30" i="9"/>
  <c r="N30" i="9"/>
  <c r="P30" i="9"/>
  <c r="R30" i="9"/>
  <c r="T30" i="9"/>
  <c r="L31" i="9"/>
  <c r="N31" i="9"/>
  <c r="P31" i="9"/>
  <c r="R31" i="9"/>
  <c r="T31" i="9"/>
  <c r="L32" i="9"/>
  <c r="N32" i="9"/>
  <c r="P32" i="9"/>
  <c r="R32" i="9"/>
  <c r="T32" i="9"/>
  <c r="L33" i="9"/>
  <c r="N33" i="9"/>
  <c r="P33" i="9"/>
  <c r="R33" i="9"/>
  <c r="T33" i="9"/>
  <c r="L34" i="9"/>
  <c r="N34" i="9"/>
  <c r="P34" i="9"/>
  <c r="R34" i="9"/>
  <c r="T34" i="9"/>
  <c r="L35" i="9"/>
  <c r="N35" i="9"/>
  <c r="P35" i="9"/>
  <c r="R35" i="9"/>
  <c r="T35" i="9"/>
  <c r="G21" i="9"/>
  <c r="AB21" i="9" s="1"/>
  <c r="M21" i="9"/>
  <c r="O21" i="9"/>
  <c r="S21" i="9"/>
  <c r="U21" i="9"/>
  <c r="G22" i="9"/>
  <c r="AB22" i="9" s="1"/>
  <c r="M22" i="9"/>
  <c r="O22" i="9"/>
  <c r="S22" i="9"/>
  <c r="U22" i="9"/>
  <c r="G23" i="9"/>
  <c r="AB23" i="9" s="1"/>
  <c r="M23" i="9"/>
  <c r="O23" i="9"/>
  <c r="S23" i="9"/>
  <c r="U23" i="9"/>
  <c r="G24" i="9"/>
  <c r="AB24" i="9" s="1"/>
  <c r="M24" i="9"/>
  <c r="O24" i="9"/>
  <c r="S24" i="9"/>
  <c r="U24" i="9"/>
  <c r="G25" i="9"/>
  <c r="AB25" i="9" s="1"/>
  <c r="M25" i="9"/>
  <c r="O25" i="9"/>
  <c r="S25" i="9"/>
  <c r="U25" i="9"/>
  <c r="G26" i="9"/>
  <c r="AB26" i="9" s="1"/>
  <c r="M26" i="9"/>
  <c r="O26" i="9"/>
  <c r="S26" i="9"/>
  <c r="U26" i="9"/>
  <c r="G27" i="9"/>
  <c r="AB27" i="9" s="1"/>
  <c r="M27" i="9"/>
  <c r="O27" i="9"/>
  <c r="S27" i="9"/>
  <c r="U27" i="9"/>
  <c r="G28" i="9"/>
  <c r="AB28" i="9" s="1"/>
  <c r="M28" i="9"/>
  <c r="O28" i="9"/>
  <c r="S28" i="9"/>
  <c r="U28" i="9"/>
  <c r="G29" i="9"/>
  <c r="AB29" i="9" s="1"/>
  <c r="M29" i="9"/>
  <c r="O29" i="9"/>
  <c r="S29" i="9"/>
  <c r="U29" i="9"/>
  <c r="G30" i="9"/>
  <c r="AB30" i="9" s="1"/>
  <c r="M30" i="9"/>
  <c r="O30" i="9"/>
  <c r="S30" i="9"/>
  <c r="U30" i="9"/>
  <c r="G31" i="9"/>
  <c r="AB31" i="9" s="1"/>
  <c r="M31" i="9"/>
  <c r="O31" i="9"/>
  <c r="S31" i="9"/>
  <c r="U31" i="9"/>
  <c r="G32" i="9"/>
  <c r="AB32" i="9" s="1"/>
  <c r="M32" i="9"/>
  <c r="O32" i="9"/>
  <c r="S32" i="9"/>
  <c r="U32" i="9"/>
  <c r="G33" i="9"/>
  <c r="AB33" i="9" s="1"/>
  <c r="M33" i="9"/>
  <c r="O33" i="9"/>
  <c r="S33" i="9"/>
  <c r="U33" i="9"/>
  <c r="G34" i="9"/>
  <c r="AB34" i="9" s="1"/>
  <c r="M34" i="9"/>
  <c r="O34" i="9"/>
  <c r="S34" i="9"/>
  <c r="U34" i="9"/>
  <c r="G35" i="9"/>
  <c r="AB35" i="9" s="1"/>
  <c r="M35" i="9"/>
  <c r="O35" i="9"/>
  <c r="S35" i="9"/>
  <c r="U35" i="9"/>
  <c r="G36" i="9"/>
  <c r="AB36" i="9" s="1"/>
  <c r="M36" i="9"/>
  <c r="O36" i="9"/>
  <c r="S36" i="9"/>
  <c r="U36" i="9"/>
  <c r="G37" i="9"/>
  <c r="AB37" i="9" s="1"/>
  <c r="M37" i="9"/>
  <c r="O37" i="9"/>
  <c r="S37" i="9"/>
  <c r="U37" i="9"/>
  <c r="G38" i="9"/>
  <c r="AB38" i="9" s="1"/>
  <c r="M38" i="9"/>
  <c r="O38" i="9"/>
  <c r="S38" i="9"/>
  <c r="U38" i="9"/>
  <c r="G39" i="9"/>
  <c r="AB39" i="9" s="1"/>
  <c r="M39" i="9"/>
  <c r="O39" i="9"/>
  <c r="S39" i="9"/>
  <c r="U39" i="9"/>
  <c r="G40" i="9"/>
  <c r="AB40" i="9" s="1"/>
  <c r="M40" i="9"/>
  <c r="O40" i="9"/>
  <c r="S40" i="9"/>
  <c r="U40" i="9"/>
  <c r="G41" i="9"/>
  <c r="AB41" i="9" s="1"/>
  <c r="M41" i="9"/>
  <c r="O41" i="9"/>
  <c r="S41" i="9"/>
  <c r="U41" i="9"/>
  <c r="G42" i="9"/>
  <c r="AB42" i="9" s="1"/>
  <c r="M42" i="9"/>
  <c r="O42" i="9"/>
  <c r="S42" i="9"/>
  <c r="U42" i="9"/>
  <c r="G43" i="9"/>
  <c r="AB43" i="9" s="1"/>
  <c r="AD43" i="9"/>
  <c r="S43" i="9"/>
  <c r="AF43" i="9"/>
  <c r="U43" i="9"/>
  <c r="M43" i="9"/>
  <c r="O43" i="9"/>
  <c r="L36" i="9"/>
  <c r="N36" i="9"/>
  <c r="P36" i="9"/>
  <c r="R36" i="9"/>
  <c r="T36" i="9"/>
  <c r="L37" i="9"/>
  <c r="N37" i="9"/>
  <c r="P37" i="9"/>
  <c r="R37" i="9"/>
  <c r="T37" i="9"/>
  <c r="L38" i="9"/>
  <c r="N38" i="9"/>
  <c r="P38" i="9"/>
  <c r="R38" i="9"/>
  <c r="T38" i="9"/>
  <c r="L39" i="9"/>
  <c r="N39" i="9"/>
  <c r="P39" i="9"/>
  <c r="R39" i="9"/>
  <c r="T39" i="9"/>
  <c r="L40" i="9"/>
  <c r="N40" i="9"/>
  <c r="P40" i="9"/>
  <c r="R40" i="9"/>
  <c r="T40" i="9"/>
  <c r="L41" i="9"/>
  <c r="N41" i="9"/>
  <c r="P41" i="9"/>
  <c r="R41" i="9"/>
  <c r="T41" i="9"/>
  <c r="L42" i="9"/>
  <c r="N42" i="9"/>
  <c r="P42" i="9"/>
  <c r="R42" i="9"/>
  <c r="T42" i="9"/>
  <c r="AC43" i="9"/>
  <c r="R43" i="9"/>
  <c r="AE43" i="9"/>
  <c r="T43" i="9"/>
  <c r="L43" i="9"/>
  <c r="N43" i="9"/>
  <c r="P43" i="9"/>
  <c r="G44" i="9"/>
  <c r="AB44" i="9" s="1"/>
  <c r="M44" i="9"/>
  <c r="O44" i="9"/>
  <c r="S44" i="9"/>
  <c r="U44" i="9"/>
  <c r="G45" i="9"/>
  <c r="AB45" i="9" s="1"/>
  <c r="M45" i="9"/>
  <c r="O45" i="9"/>
  <c r="S45" i="9"/>
  <c r="U45" i="9"/>
  <c r="G46" i="9"/>
  <c r="AB46" i="9" s="1"/>
  <c r="M46" i="9"/>
  <c r="O46" i="9"/>
  <c r="S46" i="9"/>
  <c r="U46" i="9"/>
  <c r="G50" i="9"/>
  <c r="M50" i="9"/>
  <c r="O50" i="9"/>
  <c r="S50" i="9"/>
  <c r="U50" i="9"/>
  <c r="G52" i="9"/>
  <c r="AB52" i="9" s="1"/>
  <c r="M52" i="9"/>
  <c r="O52" i="9"/>
  <c r="S52" i="9"/>
  <c r="U52" i="9"/>
  <c r="G53" i="9"/>
  <c r="AB53" i="9" s="1"/>
  <c r="M53" i="9"/>
  <c r="O53" i="9"/>
  <c r="S53" i="9"/>
  <c r="U53" i="9"/>
  <c r="L44" i="9"/>
  <c r="N44" i="9"/>
  <c r="P44" i="9"/>
  <c r="R44" i="9"/>
  <c r="T44" i="9"/>
  <c r="L45" i="9"/>
  <c r="N45" i="9"/>
  <c r="P45" i="9"/>
  <c r="R45" i="9"/>
  <c r="T45" i="9"/>
  <c r="L46" i="9"/>
  <c r="N46" i="9"/>
  <c r="P46" i="9"/>
  <c r="R46" i="9"/>
  <c r="T46" i="9"/>
  <c r="L50" i="9"/>
  <c r="N50" i="9"/>
  <c r="P50" i="9"/>
  <c r="R50" i="9"/>
  <c r="T50" i="9"/>
  <c r="L52" i="9"/>
  <c r="N52" i="9"/>
  <c r="P52" i="9"/>
  <c r="R52" i="9"/>
  <c r="T52" i="9"/>
  <c r="L53" i="9"/>
  <c r="N53" i="9"/>
  <c r="P53" i="9"/>
  <c r="R53" i="9"/>
  <c r="T53" i="9"/>
  <c r="N48" i="9" l="1"/>
  <c r="Q35" i="9"/>
  <c r="Q33" i="9"/>
  <c r="Q31" i="9"/>
  <c r="Q29" i="9"/>
  <c r="Q27" i="9"/>
  <c r="Q25" i="9"/>
  <c r="Q23" i="9"/>
  <c r="Q21" i="9"/>
  <c r="Q20" i="9"/>
  <c r="Q18" i="9"/>
  <c r="Q16" i="9"/>
  <c r="Q14" i="9"/>
  <c r="AG52" i="9"/>
  <c r="V52" i="9"/>
  <c r="AG46" i="9"/>
  <c r="V46" i="9"/>
  <c r="AG44" i="9"/>
  <c r="V44" i="9"/>
  <c r="Q53" i="9"/>
  <c r="Q50" i="9"/>
  <c r="M48" i="9"/>
  <c r="Q45" i="9"/>
  <c r="AG42" i="9"/>
  <c r="V42" i="9"/>
  <c r="AG40" i="9"/>
  <c r="V40" i="9"/>
  <c r="AG38" i="9"/>
  <c r="V38" i="9"/>
  <c r="AG36" i="9"/>
  <c r="V36" i="9"/>
  <c r="Q43" i="9"/>
  <c r="Q41" i="9"/>
  <c r="Q39" i="9"/>
  <c r="Q37" i="9"/>
  <c r="AG35" i="9"/>
  <c r="V35" i="9"/>
  <c r="AG33" i="9"/>
  <c r="V33" i="9"/>
  <c r="AG31" i="9"/>
  <c r="V31" i="9"/>
  <c r="AG29" i="9"/>
  <c r="V29" i="9"/>
  <c r="AG27" i="9"/>
  <c r="V27" i="9"/>
  <c r="AG25" i="9"/>
  <c r="V25" i="9"/>
  <c r="AG23" i="9"/>
  <c r="V23" i="9"/>
  <c r="AG21" i="9"/>
  <c r="V21" i="9"/>
  <c r="Q12" i="9"/>
  <c r="M10" i="9"/>
  <c r="AG19" i="9"/>
  <c r="V19" i="9"/>
  <c r="AG17" i="9"/>
  <c r="V17" i="9"/>
  <c r="AG15" i="9"/>
  <c r="V15" i="9"/>
  <c r="AG13" i="9"/>
  <c r="V13" i="9"/>
  <c r="N10" i="9"/>
  <c r="AG53" i="9"/>
  <c r="V53" i="9"/>
  <c r="P48" i="9"/>
  <c r="AG50" i="9"/>
  <c r="V50" i="9"/>
  <c r="L48" i="9"/>
  <c r="AG45" i="9"/>
  <c r="V45" i="9"/>
  <c r="Q52" i="9"/>
  <c r="O48" i="9"/>
  <c r="AB50" i="9"/>
  <c r="G48" i="9"/>
  <c r="Q46" i="9"/>
  <c r="Q44" i="9"/>
  <c r="AG43" i="9"/>
  <c r="V43" i="9"/>
  <c r="AG41" i="9"/>
  <c r="V41" i="9"/>
  <c r="AG39" i="9"/>
  <c r="V39" i="9"/>
  <c r="AG37" i="9"/>
  <c r="V37" i="9"/>
  <c r="Q42" i="9"/>
  <c r="Q40" i="9"/>
  <c r="Q38" i="9"/>
  <c r="Q36" i="9"/>
  <c r="Q34" i="9"/>
  <c r="Q32" i="9"/>
  <c r="Q30" i="9"/>
  <c r="Q28" i="9"/>
  <c r="Q26" i="9"/>
  <c r="Q24" i="9"/>
  <c r="Q22" i="9"/>
  <c r="AG34" i="9"/>
  <c r="V34" i="9"/>
  <c r="AG32" i="9"/>
  <c r="V32" i="9"/>
  <c r="AG30" i="9"/>
  <c r="V30" i="9"/>
  <c r="AG28" i="9"/>
  <c r="V28" i="9"/>
  <c r="AG26" i="9"/>
  <c r="V26" i="9"/>
  <c r="AG24" i="9"/>
  <c r="V24" i="9"/>
  <c r="AG22" i="9"/>
  <c r="V22" i="9"/>
  <c r="Q19" i="9"/>
  <c r="Q17" i="9"/>
  <c r="Q15" i="9"/>
  <c r="Q13" i="9"/>
  <c r="O10" i="9"/>
  <c r="O8" i="9" s="1"/>
  <c r="AB12" i="9"/>
  <c r="G10" i="9"/>
  <c r="G8" i="9" s="1"/>
  <c r="AG20" i="9"/>
  <c r="V20" i="9"/>
  <c r="AG18" i="9"/>
  <c r="V18" i="9"/>
  <c r="AG16" i="9"/>
  <c r="V16" i="9"/>
  <c r="AG14" i="9"/>
  <c r="V14" i="9"/>
  <c r="P10" i="9"/>
  <c r="P8" i="9" s="1"/>
  <c r="AG12" i="9"/>
  <c r="V12" i="9"/>
  <c r="L10" i="9"/>
  <c r="M8" i="9" l="1"/>
  <c r="N8" i="9"/>
  <c r="Q48" i="9"/>
  <c r="V10" i="9"/>
  <c r="L8" i="9"/>
  <c r="G67" i="9"/>
  <c r="AB8" i="9"/>
  <c r="V48" i="9"/>
  <c r="Q10" i="9"/>
  <c r="Q8" i="9" s="1"/>
  <c r="L67" i="9" l="1"/>
  <c r="AG8" i="9"/>
  <c r="V8" i="9"/>
  <c r="G317" i="8" l="1"/>
  <c r="E317" i="8"/>
  <c r="D317" i="8"/>
  <c r="C317" i="8"/>
  <c r="B317" i="8"/>
  <c r="H316" i="8"/>
  <c r="G316" i="8"/>
  <c r="F316" i="8"/>
  <c r="E316" i="8"/>
  <c r="H315" i="8"/>
  <c r="G315" i="8"/>
  <c r="F315" i="8"/>
  <c r="E315" i="8"/>
  <c r="H314" i="8"/>
  <c r="G314" i="8"/>
  <c r="F314" i="8"/>
  <c r="E314" i="8"/>
  <c r="H313" i="8"/>
  <c r="G313" i="8"/>
  <c r="F313" i="8"/>
  <c r="E313" i="8"/>
  <c r="H312" i="8"/>
  <c r="G312" i="8"/>
  <c r="F312" i="8"/>
  <c r="E312" i="8"/>
  <c r="H311" i="8"/>
  <c r="G311" i="8"/>
  <c r="F311" i="8"/>
  <c r="E311" i="8"/>
  <c r="H310" i="8"/>
  <c r="G310" i="8"/>
  <c r="F310" i="8"/>
  <c r="E310" i="8"/>
  <c r="H309" i="8"/>
  <c r="G309" i="8"/>
  <c r="F309" i="8"/>
  <c r="E309" i="8"/>
  <c r="H308" i="8"/>
  <c r="G308" i="8"/>
  <c r="F308" i="8"/>
  <c r="F317" i="8" s="1"/>
  <c r="E308" i="8"/>
  <c r="H299" i="8"/>
  <c r="G299" i="8"/>
  <c r="F299" i="8"/>
  <c r="E299" i="8"/>
  <c r="H295" i="8"/>
  <c r="G295" i="8"/>
  <c r="F295" i="8"/>
  <c r="E295" i="8"/>
  <c r="H293" i="8"/>
  <c r="G293" i="8"/>
  <c r="F293" i="8"/>
  <c r="E293" i="8"/>
  <c r="H291" i="8"/>
  <c r="G291" i="8"/>
  <c r="F291" i="8"/>
  <c r="E291" i="8"/>
  <c r="H289" i="8"/>
  <c r="G289" i="8"/>
  <c r="F289" i="8"/>
  <c r="E289" i="8"/>
  <c r="H287" i="8"/>
  <c r="G287" i="8"/>
  <c r="F287" i="8"/>
  <c r="E287" i="8"/>
  <c r="H285" i="8"/>
  <c r="G285" i="8"/>
  <c r="F285" i="8"/>
  <c r="E285" i="8"/>
  <c r="H283" i="8"/>
  <c r="G283" i="8"/>
  <c r="F283" i="8"/>
  <c r="E283" i="8"/>
  <c r="H281" i="8"/>
  <c r="G281" i="8"/>
  <c r="F281" i="8"/>
  <c r="E281" i="8"/>
  <c r="H279" i="8"/>
  <c r="G279" i="8"/>
  <c r="F279" i="8"/>
  <c r="E279" i="8"/>
  <c r="G276" i="8"/>
  <c r="G275" i="8"/>
  <c r="G274" i="8"/>
  <c r="G273" i="8"/>
  <c r="G269" i="8"/>
  <c r="G251" i="8"/>
  <c r="G232" i="8"/>
  <c r="G231" i="8"/>
  <c r="H230" i="8"/>
  <c r="H229" i="8"/>
  <c r="G228" i="8"/>
  <c r="G227" i="8"/>
  <c r="H226" i="8"/>
  <c r="H225" i="8"/>
  <c r="G224" i="8"/>
  <c r="H222" i="8"/>
  <c r="C220" i="8"/>
  <c r="D220" i="8"/>
  <c r="H200" i="8"/>
  <c r="G199" i="8"/>
  <c r="H197" i="8"/>
  <c r="H196" i="8"/>
  <c r="G195" i="8"/>
  <c r="D193" i="8"/>
  <c r="G194" i="8"/>
  <c r="G191" i="8"/>
  <c r="G189" i="8"/>
  <c r="D185" i="8"/>
  <c r="H179" i="8"/>
  <c r="G178" i="8"/>
  <c r="C176" i="8"/>
  <c r="D176" i="8"/>
  <c r="G174" i="8"/>
  <c r="H173" i="8"/>
  <c r="H172" i="8"/>
  <c r="G171" i="8"/>
  <c r="G170" i="8"/>
  <c r="B169" i="8"/>
  <c r="G167" i="8"/>
  <c r="G166" i="8"/>
  <c r="C164" i="8"/>
  <c r="D164" i="8"/>
  <c r="G162" i="8"/>
  <c r="H161" i="8"/>
  <c r="H160" i="8"/>
  <c r="G159" i="8"/>
  <c r="D157" i="8"/>
  <c r="G158" i="8"/>
  <c r="G155" i="8"/>
  <c r="G154" i="8"/>
  <c r="G153" i="8"/>
  <c r="G152" i="8"/>
  <c r="G151" i="8"/>
  <c r="G150" i="8"/>
  <c r="G149" i="8"/>
  <c r="G148" i="8"/>
  <c r="G147" i="8"/>
  <c r="G146" i="8"/>
  <c r="G145" i="8"/>
  <c r="G144" i="8"/>
  <c r="G143" i="8"/>
  <c r="G142" i="8"/>
  <c r="G141" i="8"/>
  <c r="G140" i="8"/>
  <c r="G139" i="8"/>
  <c r="G138" i="8"/>
  <c r="C136" i="8"/>
  <c r="D136" i="8"/>
  <c r="G134" i="8"/>
  <c r="H132" i="8"/>
  <c r="H131" i="8" s="1"/>
  <c r="C127" i="8"/>
  <c r="G130" i="8"/>
  <c r="G129" i="8"/>
  <c r="H128" i="8"/>
  <c r="H126" i="8"/>
  <c r="C124" i="8"/>
  <c r="D124" i="8"/>
  <c r="B124" i="8"/>
  <c r="G116" i="8"/>
  <c r="H115" i="8"/>
  <c r="H114" i="8"/>
  <c r="G113" i="8"/>
  <c r="G112" i="8"/>
  <c r="H111" i="8"/>
  <c r="H110" i="8"/>
  <c r="G109" i="8"/>
  <c r="D107" i="8"/>
  <c r="G108" i="8"/>
  <c r="G105" i="8"/>
  <c r="G104" i="8"/>
  <c r="G103" i="8"/>
  <c r="G102" i="8"/>
  <c r="G101" i="8"/>
  <c r="G100" i="8"/>
  <c r="G99" i="8"/>
  <c r="G98" i="8"/>
  <c r="G97" i="8"/>
  <c r="D95" i="8"/>
  <c r="G90" i="8"/>
  <c r="G89" i="8"/>
  <c r="G88" i="8"/>
  <c r="D86" i="8"/>
  <c r="G82" i="8"/>
  <c r="H81" i="8"/>
  <c r="C80" i="8"/>
  <c r="H78" i="8"/>
  <c r="H77" i="8"/>
  <c r="D75" i="8"/>
  <c r="G73" i="8"/>
  <c r="G72" i="8"/>
  <c r="H71" i="8"/>
  <c r="C69" i="8"/>
  <c r="D69" i="8"/>
  <c r="G55" i="8"/>
  <c r="H54" i="8"/>
  <c r="H52" i="8"/>
  <c r="C49" i="8"/>
  <c r="H47" i="8"/>
  <c r="H43" i="8"/>
  <c r="H41" i="8"/>
  <c r="H39" i="8"/>
  <c r="D37" i="8"/>
  <c r="B37" i="8"/>
  <c r="G35" i="8"/>
  <c r="D33" i="8"/>
  <c r="G34" i="8"/>
  <c r="G33" i="8" s="1"/>
  <c r="G31" i="8"/>
  <c r="G30" i="8"/>
  <c r="D23" i="8"/>
  <c r="G29" i="8"/>
  <c r="G28" i="8"/>
  <c r="G27" i="8"/>
  <c r="G26" i="8"/>
  <c r="G25" i="8"/>
  <c r="C23" i="8"/>
  <c r="H19" i="8"/>
  <c r="H15" i="8"/>
  <c r="H13" i="8"/>
  <c r="C10" i="8"/>
  <c r="G70" i="8" l="1"/>
  <c r="G69" i="8" s="1"/>
  <c r="G77" i="8"/>
  <c r="G114" i="8"/>
  <c r="G172" i="8"/>
  <c r="G200" i="8"/>
  <c r="G221" i="8"/>
  <c r="G223" i="8"/>
  <c r="B220" i="8"/>
  <c r="G229" i="8"/>
  <c r="G11" i="8"/>
  <c r="D10" i="8"/>
  <c r="G12" i="8"/>
  <c r="G13" i="8"/>
  <c r="G14" i="8"/>
  <c r="G15" i="8"/>
  <c r="G17" i="8"/>
  <c r="G19" i="8"/>
  <c r="G21" i="8"/>
  <c r="B23" i="8"/>
  <c r="H25" i="8"/>
  <c r="H27" i="8"/>
  <c r="H29" i="8"/>
  <c r="H31" i="8"/>
  <c r="C33" i="8"/>
  <c r="C37" i="8"/>
  <c r="G39" i="8"/>
  <c r="G40" i="8"/>
  <c r="G41" i="8"/>
  <c r="G42" i="8"/>
  <c r="G43" i="8"/>
  <c r="G45" i="8"/>
  <c r="G47" i="8"/>
  <c r="G50" i="8"/>
  <c r="D49" i="8"/>
  <c r="G51" i="8"/>
  <c r="G52" i="8"/>
  <c r="G53" i="8"/>
  <c r="G54" i="8"/>
  <c r="D57" i="8"/>
  <c r="G59" i="8"/>
  <c r="G60" i="8"/>
  <c r="G61" i="8"/>
  <c r="G62" i="8"/>
  <c r="G63" i="8"/>
  <c r="G64" i="8"/>
  <c r="G65" i="8"/>
  <c r="G66" i="8"/>
  <c r="G67" i="8"/>
  <c r="B69" i="8"/>
  <c r="G71" i="8"/>
  <c r="H72" i="8"/>
  <c r="H73" i="8"/>
  <c r="C75" i="8"/>
  <c r="H76" i="8"/>
  <c r="G78" i="8"/>
  <c r="G83" i="8"/>
  <c r="G84" i="8"/>
  <c r="B107" i="8"/>
  <c r="G110" i="8"/>
  <c r="G125" i="8"/>
  <c r="B157" i="8"/>
  <c r="G160" i="8"/>
  <c r="D169" i="8"/>
  <c r="B193" i="8"/>
  <c r="G196" i="8"/>
  <c r="G198" i="8"/>
  <c r="D202" i="8"/>
  <c r="G225" i="8"/>
  <c r="G91" i="8"/>
  <c r="G92" i="8"/>
  <c r="G93" i="8"/>
  <c r="C107" i="8"/>
  <c r="H109" i="8"/>
  <c r="G111" i="8"/>
  <c r="H112" i="8"/>
  <c r="H113" i="8"/>
  <c r="G115" i="8"/>
  <c r="H116" i="8"/>
  <c r="D119" i="8"/>
  <c r="G121" i="8"/>
  <c r="G122" i="8"/>
  <c r="G123" i="8"/>
  <c r="G124" i="8"/>
  <c r="G126" i="8"/>
  <c r="D127" i="8"/>
  <c r="H129" i="8"/>
  <c r="H130" i="8"/>
  <c r="G132" i="8"/>
  <c r="G131" i="8" s="1"/>
  <c r="H134" i="8"/>
  <c r="C157" i="8"/>
  <c r="H159" i="8"/>
  <c r="G161" i="8"/>
  <c r="H162" i="8"/>
  <c r="C169" i="8"/>
  <c r="H171" i="8"/>
  <c r="G173" i="8"/>
  <c r="G169" i="8" s="1"/>
  <c r="H174" i="8"/>
  <c r="G180" i="8"/>
  <c r="G182" i="8"/>
  <c r="C193" i="8"/>
  <c r="H195" i="8"/>
  <c r="F196" i="8"/>
  <c r="G197" i="8"/>
  <c r="H198" i="8"/>
  <c r="H199" i="8"/>
  <c r="F200" i="8"/>
  <c r="G205" i="8"/>
  <c r="G207" i="8"/>
  <c r="G209" i="8"/>
  <c r="G211" i="8"/>
  <c r="G213" i="8"/>
  <c r="G215" i="8"/>
  <c r="G217" i="8"/>
  <c r="G219" i="8"/>
  <c r="G222" i="8"/>
  <c r="H223" i="8"/>
  <c r="H224" i="8"/>
  <c r="G226" i="8"/>
  <c r="H227" i="8"/>
  <c r="H228" i="8"/>
  <c r="G230" i="8"/>
  <c r="H231" i="8"/>
  <c r="H232" i="8"/>
  <c r="G234" i="8"/>
  <c r="G236" i="8"/>
  <c r="G238" i="8"/>
  <c r="G240" i="8"/>
  <c r="G243" i="8"/>
  <c r="G260" i="8"/>
  <c r="G264" i="8"/>
  <c r="D302" i="8"/>
  <c r="H34" i="8"/>
  <c r="H11" i="8"/>
  <c r="H50" i="8"/>
  <c r="F11" i="8"/>
  <c r="H12" i="8"/>
  <c r="F13" i="8"/>
  <c r="H14" i="8"/>
  <c r="F15" i="8"/>
  <c r="H17" i="8"/>
  <c r="F19" i="8"/>
  <c r="H21" i="8"/>
  <c r="G24" i="8"/>
  <c r="G23" i="8" s="1"/>
  <c r="H26" i="8"/>
  <c r="F27" i="8"/>
  <c r="H28" i="8"/>
  <c r="H30" i="8"/>
  <c r="F31" i="8"/>
  <c r="F34" i="8"/>
  <c r="H35" i="8"/>
  <c r="G38" i="8"/>
  <c r="F39" i="8"/>
  <c r="H40" i="8"/>
  <c r="F41" i="8"/>
  <c r="H42" i="8"/>
  <c r="F43" i="8"/>
  <c r="H45" i="8"/>
  <c r="F47" i="8"/>
  <c r="F50" i="8"/>
  <c r="H51" i="8"/>
  <c r="F52" i="8"/>
  <c r="H53" i="8"/>
  <c r="F54" i="8"/>
  <c r="G58" i="8"/>
  <c r="G57" i="8" s="1"/>
  <c r="B57" i="8"/>
  <c r="H59" i="8"/>
  <c r="H61" i="8"/>
  <c r="H63" i="8"/>
  <c r="H65" i="8"/>
  <c r="H67" i="8"/>
  <c r="F71" i="8"/>
  <c r="F72" i="8"/>
  <c r="F73" i="8"/>
  <c r="F76" i="8"/>
  <c r="F77" i="8"/>
  <c r="F78" i="8"/>
  <c r="F81" i="8"/>
  <c r="F82" i="8"/>
  <c r="H83" i="8"/>
  <c r="G87" i="8"/>
  <c r="G86" i="8" s="1"/>
  <c r="B86" i="8"/>
  <c r="H88" i="8"/>
  <c r="H90" i="8"/>
  <c r="H92" i="8"/>
  <c r="G96" i="8"/>
  <c r="G95" i="8" s="1"/>
  <c r="B95" i="8"/>
  <c r="H97" i="8"/>
  <c r="H99" i="8"/>
  <c r="H101" i="8"/>
  <c r="H103" i="8"/>
  <c r="H105" i="8"/>
  <c r="F109" i="8"/>
  <c r="F110" i="8"/>
  <c r="F111" i="8"/>
  <c r="F112" i="8"/>
  <c r="F114" i="8"/>
  <c r="F115" i="8"/>
  <c r="F116" i="8"/>
  <c r="G120" i="8"/>
  <c r="B119" i="8"/>
  <c r="H121" i="8"/>
  <c r="H123" i="8"/>
  <c r="F126" i="8"/>
  <c r="F128" i="8"/>
  <c r="F130" i="8"/>
  <c r="F132" i="8"/>
  <c r="F131" i="8" s="1"/>
  <c r="F134" i="8"/>
  <c r="H139" i="8"/>
  <c r="H141" i="8"/>
  <c r="H143" i="8"/>
  <c r="H145" i="8"/>
  <c r="H147" i="8"/>
  <c r="H149" i="8"/>
  <c r="H151" i="8"/>
  <c r="H153" i="8"/>
  <c r="H155" i="8"/>
  <c r="F159" i="8"/>
  <c r="F160" i="8"/>
  <c r="F161" i="8"/>
  <c r="F162" i="8"/>
  <c r="H167" i="8"/>
  <c r="F171" i="8"/>
  <c r="F172" i="8"/>
  <c r="F173" i="8"/>
  <c r="F174" i="8"/>
  <c r="G181" i="8"/>
  <c r="G183" i="8"/>
  <c r="G187" i="8"/>
  <c r="C185" i="8"/>
  <c r="H187" i="8"/>
  <c r="H189" i="8"/>
  <c r="H191" i="8"/>
  <c r="G204" i="8"/>
  <c r="B202" i="8"/>
  <c r="G206" i="8"/>
  <c r="G208" i="8"/>
  <c r="G210" i="8"/>
  <c r="G212" i="8"/>
  <c r="G214" i="8"/>
  <c r="G216" i="8"/>
  <c r="G218" i="8"/>
  <c r="F222" i="8"/>
  <c r="F224" i="8"/>
  <c r="F226" i="8"/>
  <c r="F230" i="8"/>
  <c r="F232" i="8"/>
  <c r="H234" i="8"/>
  <c r="H236" i="8"/>
  <c r="H238" i="8"/>
  <c r="H240" i="8"/>
  <c r="H243" i="8"/>
  <c r="G256" i="8"/>
  <c r="H256" i="8"/>
  <c r="H260" i="8"/>
  <c r="H264" i="8"/>
  <c r="B10" i="8"/>
  <c r="B33" i="8"/>
  <c r="B49" i="8"/>
  <c r="H55" i="8"/>
  <c r="C57" i="8"/>
  <c r="F58" i="8"/>
  <c r="H60" i="8"/>
  <c r="F61" i="8"/>
  <c r="H62" i="8"/>
  <c r="F63" i="8"/>
  <c r="H64" i="8"/>
  <c r="F65" i="8"/>
  <c r="H66" i="8"/>
  <c r="F66" i="8"/>
  <c r="E75" i="8"/>
  <c r="G76" i="8"/>
  <c r="B75" i="8"/>
  <c r="E80" i="8"/>
  <c r="G81" i="8"/>
  <c r="B80" i="8"/>
  <c r="D80" i="8"/>
  <c r="F83" i="8"/>
  <c r="H84" i="8"/>
  <c r="F84" i="8"/>
  <c r="C86" i="8"/>
  <c r="H89" i="8"/>
  <c r="F90" i="8"/>
  <c r="H91" i="8"/>
  <c r="F92" i="8"/>
  <c r="H93" i="8"/>
  <c r="F93" i="8"/>
  <c r="C95" i="8"/>
  <c r="F97" i="8"/>
  <c r="H98" i="8"/>
  <c r="H100" i="8"/>
  <c r="F101" i="8"/>
  <c r="H102" i="8"/>
  <c r="H104" i="8"/>
  <c r="F105" i="8"/>
  <c r="F108" i="8"/>
  <c r="C119" i="8"/>
  <c r="C118" i="8" s="1"/>
  <c r="F120" i="8"/>
  <c r="F121" i="8"/>
  <c r="H122" i="8"/>
  <c r="F123" i="8"/>
  <c r="E124" i="8"/>
  <c r="H124" i="8" s="1"/>
  <c r="H125" i="8"/>
  <c r="G128" i="8"/>
  <c r="B127" i="8"/>
  <c r="B136" i="8"/>
  <c r="F137" i="8"/>
  <c r="G137" i="8"/>
  <c r="G136" i="8" s="1"/>
  <c r="H138" i="8"/>
  <c r="F139" i="8"/>
  <c r="H140" i="8"/>
  <c r="F140" i="8"/>
  <c r="F141" i="8"/>
  <c r="H142" i="8"/>
  <c r="H144" i="8"/>
  <c r="F145" i="8"/>
  <c r="H146" i="8"/>
  <c r="F147" i="8"/>
  <c r="H148" i="8"/>
  <c r="F148" i="8"/>
  <c r="F149" i="8"/>
  <c r="H150" i="8"/>
  <c r="H152" i="8"/>
  <c r="F153" i="8"/>
  <c r="H154" i="8"/>
  <c r="F155" i="8"/>
  <c r="B164" i="8"/>
  <c r="G165" i="8"/>
  <c r="G164" i="8" s="1"/>
  <c r="H166" i="8"/>
  <c r="F167" i="8"/>
  <c r="B176" i="8"/>
  <c r="F177" i="8"/>
  <c r="G177" i="8"/>
  <c r="H178" i="8"/>
  <c r="H180" i="8"/>
  <c r="H182" i="8"/>
  <c r="G186" i="8"/>
  <c r="B185" i="8"/>
  <c r="G188" i="8"/>
  <c r="G190" i="8"/>
  <c r="F195" i="8"/>
  <c r="F197" i="8"/>
  <c r="F199" i="8"/>
  <c r="C202" i="8"/>
  <c r="G203" i="8"/>
  <c r="H205" i="8"/>
  <c r="H207" i="8"/>
  <c r="H209" i="8"/>
  <c r="H211" i="8"/>
  <c r="H213" i="8"/>
  <c r="H215" i="8"/>
  <c r="H217" i="8"/>
  <c r="H219" i="8"/>
  <c r="F223" i="8"/>
  <c r="F225" i="8"/>
  <c r="F227" i="8"/>
  <c r="F229" i="8"/>
  <c r="F231" i="8"/>
  <c r="G248" i="8"/>
  <c r="G250" i="8"/>
  <c r="G252" i="8"/>
  <c r="C302" i="8"/>
  <c r="G272" i="8"/>
  <c r="G179" i="8"/>
  <c r="F179" i="8"/>
  <c r="F180" i="8"/>
  <c r="H181" i="8"/>
  <c r="F182" i="8"/>
  <c r="H183" i="8"/>
  <c r="H188" i="8"/>
  <c r="F189" i="8"/>
  <c r="H190" i="8"/>
  <c r="H204" i="8"/>
  <c r="F205" i="8"/>
  <c r="H206" i="8"/>
  <c r="H208" i="8"/>
  <c r="H210" i="8"/>
  <c r="H212" i="8"/>
  <c r="F213" i="8"/>
  <c r="H214" i="8"/>
  <c r="H216" i="8"/>
  <c r="H218" i="8"/>
  <c r="G233" i="8"/>
  <c r="G235" i="8"/>
  <c r="G237" i="8"/>
  <c r="G239" i="8"/>
  <c r="G241" i="8"/>
  <c r="G245" i="8"/>
  <c r="G249" i="8"/>
  <c r="H249" i="8"/>
  <c r="H251" i="8"/>
  <c r="G255" i="8"/>
  <c r="G258" i="8"/>
  <c r="G262" i="8"/>
  <c r="H273" i="8"/>
  <c r="F273" i="8"/>
  <c r="H274" i="8"/>
  <c r="F274" i="8"/>
  <c r="H275" i="8"/>
  <c r="F275" i="8"/>
  <c r="H276" i="8"/>
  <c r="F276" i="8"/>
  <c r="G277" i="8"/>
  <c r="B302" i="8"/>
  <c r="H233" i="8"/>
  <c r="H235" i="8"/>
  <c r="H237" i="8"/>
  <c r="F238" i="8"/>
  <c r="H239" i="8"/>
  <c r="H241" i="8"/>
  <c r="H245" i="8"/>
  <c r="F249" i="8"/>
  <c r="H250" i="8"/>
  <c r="F251" i="8"/>
  <c r="H252" i="8"/>
  <c r="H258" i="8"/>
  <c r="F260" i="8"/>
  <c r="H262" i="8"/>
  <c r="F269" i="8"/>
  <c r="H277" i="8"/>
  <c r="H317" i="8"/>
  <c r="G220" i="8" l="1"/>
  <c r="G202" i="8" s="1"/>
  <c r="G193" i="8"/>
  <c r="G157" i="8"/>
  <c r="G107" i="8"/>
  <c r="G75" i="8"/>
  <c r="C266" i="8"/>
  <c r="G185" i="8"/>
  <c r="B118" i="8"/>
  <c r="B266" i="8" s="1"/>
  <c r="B304" i="8" s="1"/>
  <c r="B319" i="8" s="1"/>
  <c r="F53" i="8"/>
  <c r="F21" i="8"/>
  <c r="E10" i="8"/>
  <c r="G49" i="8"/>
  <c r="G10" i="8"/>
  <c r="F243" i="8"/>
  <c r="F234" i="8"/>
  <c r="F217" i="8"/>
  <c r="F209" i="8"/>
  <c r="C304" i="8"/>
  <c r="C319" i="8" s="1"/>
  <c r="F166" i="8"/>
  <c r="F152" i="8"/>
  <c r="F151" i="8"/>
  <c r="F144" i="8"/>
  <c r="F143" i="8"/>
  <c r="E127" i="8"/>
  <c r="H127" i="8" s="1"/>
  <c r="G127" i="8"/>
  <c r="F102" i="8"/>
  <c r="F98" i="8"/>
  <c r="F89" i="8"/>
  <c r="F88" i="8"/>
  <c r="G80" i="8"/>
  <c r="F67" i="8"/>
  <c r="F62" i="8"/>
  <c r="F59" i="8"/>
  <c r="F228" i="8"/>
  <c r="F129" i="8"/>
  <c r="G119" i="8"/>
  <c r="G118" i="8" s="1"/>
  <c r="F113" i="8"/>
  <c r="G37" i="8"/>
  <c r="F29" i="8"/>
  <c r="F25" i="8"/>
  <c r="F14" i="8"/>
  <c r="F28" i="8"/>
  <c r="D118" i="8"/>
  <c r="D266" i="8" s="1"/>
  <c r="D304" i="8" s="1"/>
  <c r="D319" i="8" s="1"/>
  <c r="F198" i="8"/>
  <c r="H269" i="8"/>
  <c r="H255" i="8"/>
  <c r="H254" i="8"/>
  <c r="F245" i="8"/>
  <c r="F241" i="8"/>
  <c r="F239" i="8"/>
  <c r="F237" i="8"/>
  <c r="F235" i="8"/>
  <c r="F233" i="8"/>
  <c r="H221" i="8"/>
  <c r="E220" i="8"/>
  <c r="H220" i="8" s="1"/>
  <c r="H194" i="8"/>
  <c r="E193" i="8"/>
  <c r="H193" i="8" s="1"/>
  <c r="H186" i="8"/>
  <c r="E185" i="8"/>
  <c r="H185" i="8" s="1"/>
  <c r="H272" i="8"/>
  <c r="H271" i="8"/>
  <c r="H203" i="8"/>
  <c r="E202" i="8"/>
  <c r="H202" i="8" s="1"/>
  <c r="F190" i="8"/>
  <c r="F188" i="8"/>
  <c r="F186" i="8"/>
  <c r="H170" i="8"/>
  <c r="E169" i="8"/>
  <c r="H169" i="8" s="1"/>
  <c r="H96" i="8"/>
  <c r="E95" i="8"/>
  <c r="H95" i="8" s="1"/>
  <c r="H87" i="8"/>
  <c r="E86" i="8"/>
  <c r="H86" i="8" s="1"/>
  <c r="H80" i="8"/>
  <c r="H70" i="8"/>
  <c r="E69" i="8"/>
  <c r="H69" i="8" s="1"/>
  <c r="F218" i="8"/>
  <c r="F216" i="8"/>
  <c r="F214" i="8"/>
  <c r="F212" i="8"/>
  <c r="F210" i="8"/>
  <c r="F208" i="8"/>
  <c r="F206" i="8"/>
  <c r="F170" i="8"/>
  <c r="F169" i="8" s="1"/>
  <c r="H165" i="8"/>
  <c r="E164" i="8"/>
  <c r="H164" i="8" s="1"/>
  <c r="F127" i="8"/>
  <c r="F125" i="8"/>
  <c r="F107" i="8"/>
  <c r="F75" i="8"/>
  <c r="F70" i="8"/>
  <c r="F69" i="8" s="1"/>
  <c r="H24" i="8"/>
  <c r="E23" i="8"/>
  <c r="H23" i="8" s="1"/>
  <c r="E49" i="8"/>
  <c r="H49" i="8" s="1"/>
  <c r="F45" i="8"/>
  <c r="F40" i="8"/>
  <c r="H10" i="8"/>
  <c r="F35" i="8"/>
  <c r="F33" i="8" s="1"/>
  <c r="F24" i="8"/>
  <c r="F272" i="8"/>
  <c r="F264" i="8"/>
  <c r="F256" i="8"/>
  <c r="H248" i="8"/>
  <c r="H247" i="8"/>
  <c r="F240" i="8"/>
  <c r="F236" i="8"/>
  <c r="F277" i="8"/>
  <c r="F262" i="8"/>
  <c r="F258" i="8"/>
  <c r="F255" i="8"/>
  <c r="F254" i="8" s="1"/>
  <c r="G254" i="8"/>
  <c r="F219" i="8"/>
  <c r="F215" i="8"/>
  <c r="F211" i="8"/>
  <c r="F207" i="8"/>
  <c r="F203" i="8"/>
  <c r="F191" i="8"/>
  <c r="F187" i="8"/>
  <c r="G271" i="8"/>
  <c r="G302" i="8" s="1"/>
  <c r="F252" i="8"/>
  <c r="F250" i="8"/>
  <c r="F248" i="8"/>
  <c r="G247" i="8"/>
  <c r="F221" i="8"/>
  <c r="F220" i="8" s="1"/>
  <c r="F178" i="8"/>
  <c r="G176" i="8"/>
  <c r="F165" i="8"/>
  <c r="H158" i="8"/>
  <c r="E157" i="8"/>
  <c r="H157" i="8" s="1"/>
  <c r="F154" i="8"/>
  <c r="F150" i="8"/>
  <c r="F146" i="8"/>
  <c r="F142" i="8"/>
  <c r="F138" i="8"/>
  <c r="F136" i="8" s="1"/>
  <c r="F122" i="8"/>
  <c r="H120" i="8"/>
  <c r="E119" i="8"/>
  <c r="H108" i="8"/>
  <c r="E107" i="8"/>
  <c r="H107" i="8" s="1"/>
  <c r="F104" i="8"/>
  <c r="F103" i="8"/>
  <c r="F100" i="8"/>
  <c r="F99" i="8"/>
  <c r="F96" i="8"/>
  <c r="F91" i="8"/>
  <c r="F87" i="8"/>
  <c r="F86" i="8" s="1"/>
  <c r="H75" i="8"/>
  <c r="F64" i="8"/>
  <c r="F60" i="8"/>
  <c r="H58" i="8"/>
  <c r="E57" i="8"/>
  <c r="H57" i="8" s="1"/>
  <c r="F55" i="8"/>
  <c r="F204" i="8"/>
  <c r="F194" i="8"/>
  <c r="F183" i="8"/>
  <c r="F181" i="8"/>
  <c r="H177" i="8"/>
  <c r="E176" i="8"/>
  <c r="H176" i="8" s="1"/>
  <c r="F158" i="8"/>
  <c r="F157" i="8" s="1"/>
  <c r="H137" i="8"/>
  <c r="E136" i="8"/>
  <c r="H136" i="8" s="1"/>
  <c r="F124" i="8"/>
  <c r="F80" i="8"/>
  <c r="H38" i="8"/>
  <c r="E37" i="8"/>
  <c r="H37" i="8" s="1"/>
  <c r="F51" i="8"/>
  <c r="F42" i="8"/>
  <c r="F38" i="8"/>
  <c r="F17" i="8"/>
  <c r="F12" i="8"/>
  <c r="F10" i="8" s="1"/>
  <c r="E33" i="8"/>
  <c r="H33" i="8" s="1"/>
  <c r="F30" i="8"/>
  <c r="F26" i="8"/>
  <c r="G266" i="8" l="1"/>
  <c r="F95" i="8"/>
  <c r="F49" i="8"/>
  <c r="F193" i="8"/>
  <c r="F57" i="8"/>
  <c r="F119" i="8"/>
  <c r="F118" i="8" s="1"/>
  <c r="F164" i="8"/>
  <c r="F176" i="8"/>
  <c r="F37" i="8"/>
  <c r="H119" i="8"/>
  <c r="E118" i="8"/>
  <c r="H118" i="8" s="1"/>
  <c r="F247" i="8"/>
  <c r="F202" i="8"/>
  <c r="F271" i="8"/>
  <c r="F302" i="8" s="1"/>
  <c r="E266" i="8"/>
  <c r="H266" i="8" s="1"/>
  <c r="F185" i="8"/>
  <c r="G304" i="8"/>
  <c r="G319" i="8" s="1"/>
  <c r="F23" i="8"/>
  <c r="E302" i="8"/>
  <c r="F266" i="8" l="1"/>
  <c r="F304" i="8" s="1"/>
  <c r="F319" i="8" s="1"/>
  <c r="E304" i="8"/>
  <c r="H302" i="8"/>
  <c r="H304" i="8" l="1"/>
  <c r="E319" i="8"/>
  <c r="H319" i="8" s="1"/>
  <c r="K7" i="6" l="1"/>
  <c r="J7" i="6"/>
  <c r="I7" i="6"/>
  <c r="H7" i="6"/>
  <c r="G7" i="6"/>
  <c r="F7" i="6"/>
  <c r="E7" i="6"/>
  <c r="D7" i="6"/>
  <c r="C7" i="6"/>
  <c r="B7" i="6"/>
  <c r="N6" i="6" l="1"/>
  <c r="O6" i="6"/>
  <c r="P6" i="6" s="1"/>
  <c r="N5" i="6"/>
  <c r="O5" i="6" s="1"/>
  <c r="L5" i="6"/>
  <c r="L6" i="6"/>
  <c r="N8" i="6" l="1"/>
  <c r="B8" i="6" s="1"/>
  <c r="P5" i="6"/>
  <c r="Q5" i="6" s="1"/>
  <c r="R5" i="6" s="1"/>
  <c r="S5" i="6" s="1"/>
  <c r="T5" i="6" s="1"/>
  <c r="U5" i="6" s="1"/>
  <c r="V5" i="6" s="1"/>
  <c r="W5" i="6" s="1"/>
  <c r="O8" i="6"/>
  <c r="C8" i="6" s="1"/>
  <c r="L7" i="6"/>
  <c r="Q6" i="6"/>
  <c r="P8" i="6"/>
  <c r="D8" i="6" s="1"/>
  <c r="Q8" i="6" l="1"/>
  <c r="E8" i="6" s="1"/>
  <c r="R6" i="6"/>
  <c r="R8" i="6" l="1"/>
  <c r="F8" i="6" s="1"/>
  <c r="S6" i="6"/>
  <c r="S8" i="6" l="1"/>
  <c r="G8" i="6" s="1"/>
  <c r="T6" i="6"/>
  <c r="T8" i="6" l="1"/>
  <c r="H8" i="6" s="1"/>
  <c r="U6" i="6"/>
  <c r="U8" i="6" l="1"/>
  <c r="I8" i="6" s="1"/>
  <c r="V6" i="6"/>
  <c r="V8" i="6" l="1"/>
  <c r="J8" i="6" s="1"/>
  <c r="W6" i="6"/>
  <c r="W8" i="6" s="1"/>
  <c r="K8" i="6" s="1"/>
</calcChain>
</file>

<file path=xl/sharedStrings.xml><?xml version="1.0" encoding="utf-8"?>
<sst xmlns="http://schemas.openxmlformats.org/spreadsheetml/2006/main" count="393" uniqueCount="356">
  <si>
    <t>All Departments</t>
  </si>
  <si>
    <t>in millions</t>
  </si>
  <si>
    <t>CUMULATIVE</t>
  </si>
  <si>
    <t>JAN</t>
  </si>
  <si>
    <t>FEB</t>
  </si>
  <si>
    <t>MAR</t>
  </si>
  <si>
    <t>APR</t>
  </si>
  <si>
    <t>Monthly NCA Credited</t>
  </si>
  <si>
    <t>Monthly NCA Utilized</t>
  </si>
  <si>
    <t>MAY</t>
  </si>
  <si>
    <t>JUNE</t>
  </si>
  <si>
    <t>JULY</t>
  </si>
  <si>
    <t>NCA Utilized / NCAs Credited - Flow</t>
  </si>
  <si>
    <t>NCA UtiIized / NCAs Credited - Cumulative</t>
  </si>
  <si>
    <t>AUGUST</t>
  </si>
  <si>
    <t>SEPTEMBER</t>
  </si>
  <si>
    <t>OCTOBER</t>
  </si>
  <si>
    <t>AS OF OCTOBER</t>
  </si>
  <si>
    <t>NCAs CREDITED VS NCA UTILIZATION, JANUARY-OCTOBER 2017</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</si>
  <si>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</si>
  <si>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AS OF OCTOBER 31, 2017</t>
  </si>
  <si>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</si>
  <si>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</si>
  <si>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</si>
  <si>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</si>
  <si>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</si>
  <si>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</si>
  <si>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</si>
  <si>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</si>
  <si>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Q3</t>
  </si>
  <si>
    <t>October</t>
  </si>
  <si>
    <t>As of end       October</t>
  </si>
  <si>
    <t>TOTAL</t>
  </si>
  <si>
    <t>DEPARTMENTS</t>
  </si>
  <si>
    <t>Congress of the Philippines</t>
  </si>
  <si>
    <t>Office of the President</t>
  </si>
  <si>
    <t>Office of the Vice-President</t>
  </si>
  <si>
    <t>Department of Agrarian Reform</t>
  </si>
  <si>
    <t>Department of Agriculture</t>
  </si>
  <si>
    <r>
      <t>Department of Budget and Management</t>
    </r>
    <r>
      <rPr>
        <vertAlign val="superscript"/>
        <sz val="10"/>
        <rFont val="Arial"/>
        <family val="2"/>
      </rPr>
      <t>/6</t>
    </r>
  </si>
  <si>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</si>
  <si>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</si>
  <si>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</si>
  <si>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</si>
  <si>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</si>
  <si>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</si>
  <si>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</si>
  <si>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</si>
  <si>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</si>
  <si>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</si>
  <si>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</si>
  <si>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</si>
  <si>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</si>
  <si>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</si>
  <si>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</si>
  <si>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</si>
  <si>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</si>
  <si>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</si>
  <si>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</si>
  <si>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</si>
  <si>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</si>
  <si>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</si>
  <si>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</si>
  <si>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</si>
  <si>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</si>
  <si>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</si>
  <si>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</si>
  <si>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</si>
  <si>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Autonomous Region in Muslim Mindanao</t>
  </si>
  <si>
    <t>OTHERS</t>
  </si>
  <si>
    <t xml:space="preserve">Budgetary Support to Government </t>
  </si>
  <si>
    <r>
      <t xml:space="preserve">     Owned and Controlled Corporations</t>
    </r>
    <r>
      <rPr>
        <vertAlign val="superscript"/>
        <sz val="10"/>
        <rFont val="Arial"/>
        <family val="2"/>
      </rPr>
      <t>/7</t>
    </r>
  </si>
  <si>
    <r>
      <t>Allotment to Local Government Units</t>
    </r>
    <r>
      <rPr>
        <vertAlign val="superscript"/>
        <sz val="10"/>
        <rFont val="Arial"/>
        <family val="2"/>
      </rPr>
      <t>/8</t>
    </r>
  </si>
  <si>
    <t xml:space="preserve">  o.w.  Metropolitan Manila Development Authority
          (Fund 101)</t>
  </si>
  <si>
    <t>/1</t>
  </si>
  <si>
    <t>Source: Report of MDS-Government Servicing Banks as of October 2017</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</si>
  <si>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</si>
  <si>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</si>
  <si>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</si>
  <si>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</si>
  <si>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</si>
  <si>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</si>
  <si>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</si>
  <si>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</si>
  <si>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</si>
  <si>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 xml:space="preserve">DBM: inclusive of grants from AECID </t>
  </si>
  <si>
    <t>/7</t>
  </si>
  <si>
    <t>BSGC: Total budget support covered by NCA releases (i.e. subsidy and equity). Details to be coordinated with Bureau of Treasury</t>
  </si>
  <si>
    <t>/8</t>
  </si>
  <si>
    <t>ALGU: inclusive of IRA, special shares for LGUs, MMDA and other transfers to LGUs</t>
  </si>
  <si>
    <t>STATUS OF NCA UTILIZATION (Net Trust and Working Fund), as of October 31, 2017</t>
  </si>
  <si>
    <t>Based on Report of MDS-Government Servicing Banks</t>
  </si>
  <si>
    <t>In Thousand Pesos</t>
  </si>
  <si>
    <t>PARTICULARS</t>
  </si>
  <si>
    <r>
      <t xml:space="preserve">NCA RELEASES </t>
    </r>
    <r>
      <rPr>
        <b/>
        <vertAlign val="superscript"/>
        <sz val="8.5"/>
        <rFont val="Arial"/>
        <family val="2"/>
      </rPr>
      <t>/1</t>
    </r>
  </si>
  <si>
    <r>
      <t>NCAs UTILIZED</t>
    </r>
    <r>
      <rPr>
        <sz val="10"/>
        <rFont val="Arial"/>
        <family val="2"/>
      </rPr>
      <t xml:space="preserve"> </t>
    </r>
    <r>
      <rPr>
        <vertAlign val="superscript"/>
        <sz val="10"/>
        <rFont val="Arial"/>
        <family val="2"/>
      </rPr>
      <t>/2</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</si>
  <si>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</si>
  <si>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</si>
  <si>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</si>
  <si>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</si>
  <si>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</si>
  <si>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t>Sub-total</t>
  </si>
  <si>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</si>
  <si>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</si>
  <si>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</si>
  <si>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</si>
  <si>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</si>
  <si>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</si>
  <si>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</si>
  <si>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</si>
  <si>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</si>
  <si>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</si>
  <si>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</si>
  <si>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</si>
  <si>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</si>
  <si>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</si>
  <si>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NMIS</t>
  </si>
  <si>
    <t xml:space="preserve">   PCC</t>
  </si>
  <si>
    <t xml:space="preserve">   PHILMECH</t>
  </si>
  <si>
    <t xml:space="preserve">   FDA</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</si>
  <si>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</si>
  <si>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</si>
  <si>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</si>
  <si>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</si>
  <si>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</si>
  <si>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</si>
  <si>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</si>
  <si>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</si>
  <si>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</si>
  <si>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</si>
  <si>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</si>
  <si>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</si>
  <si>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</si>
  <si>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</si>
  <si>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</si>
  <si>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</si>
  <si>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</si>
  <si>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</si>
  <si>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</si>
  <si>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</si>
  <si>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</si>
  <si>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</si>
  <si>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</si>
  <si>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</si>
  <si>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</si>
  <si>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</si>
  <si>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</si>
  <si>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</si>
  <si>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</si>
  <si>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</si>
  <si>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</si>
  <si>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</si>
  <si>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</si>
  <si>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</si>
  <si>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</si>
  <si>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</si>
  <si>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POPCOM</t>
  </si>
  <si>
    <t xml:space="preserve">  NNC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</si>
  <si>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</si>
  <si>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</si>
  <si>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</si>
  <si>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</si>
  <si>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</si>
  <si>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</si>
  <si>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</si>
  <si>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</si>
  <si>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</si>
  <si>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</si>
  <si>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</si>
  <si>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</si>
  <si>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</si>
  <si>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</si>
  <si>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</si>
  <si>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</si>
  <si>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</si>
  <si>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</si>
  <si>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</si>
  <si>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</si>
  <si>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</si>
  <si>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</si>
  <si>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</si>
  <si>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</si>
  <si>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</si>
  <si>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</si>
  <si>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</si>
  <si>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</si>
  <si>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</si>
  <si>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</si>
  <si>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</si>
  <si>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</si>
  <si>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</si>
  <si>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</si>
  <si>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</si>
  <si>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</si>
  <si>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</si>
  <si>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</si>
  <si>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</si>
  <si>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</si>
  <si>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</si>
  <si>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</si>
  <si>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</si>
  <si>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</si>
  <si>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</si>
  <si>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</si>
  <si>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</si>
  <si>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</si>
  <si>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</si>
  <si>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</si>
  <si>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</si>
  <si>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</si>
  <si>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</si>
  <si>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</si>
  <si>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</si>
  <si>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</si>
  <si>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</si>
  <si>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</si>
  <si>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</si>
  <si>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</si>
  <si>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</si>
  <si>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</si>
  <si>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</si>
  <si>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</si>
  <si>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</si>
  <si>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</si>
  <si>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</si>
  <si>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</si>
  <si>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</si>
  <si>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</si>
  <si>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DOT</t>
  </si>
  <si>
    <t xml:space="preserve">    IA</t>
  </si>
  <si>
    <t xml:space="preserve">    NPDC</t>
  </si>
  <si>
    <t xml:space="preserve"> </t>
  </si>
  <si>
    <t>DTI</t>
  </si>
  <si>
    <t xml:space="preserve">    BOI</t>
  </si>
  <si>
    <t xml:space="preserve">    PTTC</t>
  </si>
  <si>
    <t xml:space="preserve">    PDDCP</t>
  </si>
  <si>
    <t xml:space="preserve">    CIAP</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</si>
  <si>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</si>
  <si>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</si>
  <si>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</si>
  <si>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</si>
  <si>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</si>
  <si>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</si>
  <si>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</si>
  <si>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</si>
  <si>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</si>
  <si>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</si>
  <si>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</si>
  <si>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SRTC</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</si>
  <si>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</si>
  <si>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</si>
  <si>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</si>
  <si>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</si>
  <si>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</si>
  <si>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</si>
  <si>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</si>
  <si>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</si>
  <si>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</si>
  <si>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</si>
  <si>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</si>
  <si>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</si>
  <si>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</si>
  <si>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</si>
  <si>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</si>
  <si>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CDA</t>
  </si>
  <si>
    <t xml:space="preserve">    CFL</t>
  </si>
  <si>
    <t xml:space="preserve">    DDB</t>
  </si>
  <si>
    <t xml:space="preserve">    ERC</t>
  </si>
  <si>
    <t xml:space="preserve">    FPA</t>
  </si>
  <si>
    <t xml:space="preserve">    FDCP</t>
  </si>
  <si>
    <t xml:space="preserve">    GAB</t>
  </si>
  <si>
    <t xml:space="preserve">    GCGOCC</t>
  </si>
  <si>
    <t xml:space="preserve">    HLURB</t>
  </si>
  <si>
    <t xml:space="preserve">    HUDCC</t>
  </si>
  <si>
    <t xml:space="preserve">    MDA</t>
  </si>
  <si>
    <t xml:space="preserve">    MTRCB</t>
  </si>
  <si>
    <t xml:space="preserve">    NAPC</t>
  </si>
  <si>
    <t xml:space="preserve">    NCCA</t>
  </si>
  <si>
    <t xml:space="preserve">     NCCA-Proper</t>
  </si>
  <si>
    <t xml:space="preserve">     NHCP (NHI)</t>
  </si>
  <si>
    <t xml:space="preserve">     NLP</t>
  </si>
  <si>
    <t xml:space="preserve">     NAP (RMAO) </t>
  </si>
  <si>
    <t xml:space="preserve">   NCIP</t>
  </si>
  <si>
    <t xml:space="preserve">   NCMF (OMA)</t>
  </si>
  <si>
    <t xml:space="preserve">   NICA</t>
  </si>
  <si>
    <t xml:space="preserve">   NSC  </t>
  </si>
  <si>
    <t xml:space="preserve">   NYC</t>
  </si>
  <si>
    <t xml:space="preserve">   OPAPP</t>
  </si>
  <si>
    <t xml:space="preserve">   OMB (VRB)</t>
  </si>
  <si>
    <t xml:space="preserve">   PRRC</t>
  </si>
  <si>
    <t xml:space="preserve">   PCW (NCRFW)</t>
  </si>
  <si>
    <t xml:space="preserve">   PDEA</t>
  </si>
  <si>
    <t xml:space="preserve">   PHILRACOM</t>
  </si>
  <si>
    <t xml:space="preserve">   PSC  </t>
  </si>
  <si>
    <t xml:space="preserve">   PCUP</t>
  </si>
  <si>
    <t xml:space="preserve">   PLLO</t>
  </si>
  <si>
    <t xml:space="preserve">   PMS</t>
  </si>
  <si>
    <t xml:space="preserve">   TESDA</t>
  </si>
  <si>
    <t>ARMM</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</si>
  <si>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</si>
  <si>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</si>
  <si>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</si>
  <si>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</si>
  <si>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</si>
  <si>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</si>
  <si>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</si>
  <si>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</si>
  <si>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</si>
  <si>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</si>
  <si>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</si>
  <si>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</si>
  <si>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</si>
  <si>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</si>
  <si>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</si>
  <si>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</si>
  <si>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</si>
  <si>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</si>
  <si>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IRA</t>
  </si>
  <si>
    <t xml:space="preserve">    Spec. Shares </t>
  </si>
  <si>
    <t xml:space="preserve">    BODBF</t>
  </si>
  <si>
    <t xml:space="preserve">    LGSF (FSLGU)</t>
  </si>
  <si>
    <t>Shares of LGUs in the Proceeds of Fire Code Fees</t>
  </si>
  <si>
    <t xml:space="preserve">    o.w. MMDA (Fund 101)</t>
  </si>
  <si>
    <t xml:space="preserve">    ARF</t>
  </si>
  <si>
    <t>National Disaster Risk Reduction Management Fund (CALF)</t>
  </si>
  <si>
    <t>CF</t>
  </si>
  <si>
    <t>DepEd-School Building Program</t>
  </si>
  <si>
    <t>ICF</t>
  </si>
  <si>
    <t>MPBF</t>
  </si>
  <si>
    <t>Feasibility Studies Fund</t>
  </si>
  <si>
    <t xml:space="preserve">Rehabilitation and Reconstruction Fund </t>
  </si>
  <si>
    <t>PGF*</t>
  </si>
  <si>
    <t>PDAF</t>
  </si>
  <si>
    <t>E-Government Fund (inclusive of DigEFund)</t>
  </si>
  <si>
    <t>Sub-Total, SPFs</t>
  </si>
  <si>
    <t xml:space="preserve">     TOTAL (Departments &amp; SPFs)</t>
  </si>
  <si>
    <t>AUTOMATIC</t>
  </si>
  <si>
    <t>APPROPRIATION</t>
  </si>
  <si>
    <t>Interest Payments</t>
  </si>
  <si>
    <t>IRA</t>
  </si>
  <si>
    <t>Net Lending</t>
  </si>
  <si>
    <t>RLIP</t>
  </si>
  <si>
    <t>Tax Refund</t>
  </si>
  <si>
    <t>Special Account</t>
  </si>
  <si>
    <t>Grant Proceeds</t>
  </si>
  <si>
    <t>Pension</t>
  </si>
  <si>
    <t>Tax Expenditures Fund</t>
  </si>
  <si>
    <t>Sub-Total, Automatic Appropriation</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</si>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</sst>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0_);_(* \(#,##0.0\);_(* &quot;-&quot;??_);_(@_)"/>
    <numFmt numFmtId="165" formatCode="_(* #,##0_);_(* \(#,##0\);_(* &quot;-&quot;??_);_(@_)"/>
  </numFmts>
  <fonts count="42"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
      <b/>
      <sz val="9"/>
      <name val="Arial"/>
    </font>
    <font>
      <b/>
      <i/>
      <sz val="9"/>
      <name val="Arial"/>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43" fontId="15" fillId="0" borderId="0" applyFont="0" applyFill="0" applyBorder="0" applyAlignment="0" applyProtection="0"/>
    <xf numFmtId="0" fontId="1" fillId="0" borderId="0"/>
    <xf numFmtId="0" fontId="15" fillId="0" borderId="0"/>
  </cellStyleXfs>
  <cellXfs count="140">
    <xf numFmtId="0" fontId="0" fillId="0" borderId="0" xfId="0"/>
    <xf numFmtId="0" fontId="0" fillId="0" borderId="0" xfId="0" applyAlignment="1">
      <alignment horizontal="center"/>
    </xf>
    <xf numFmtId="41" fontId="0" fillId="0" borderId="0" xfId="0" applyNumberFormat="1"/>
    <xf numFmtId="164" fontId="0" fillId="0" borderId="0" xfId="0" applyNumberFormat="1"/>
    <xf numFmtId="165" fontId="0" fillId="0" borderId="0" xfId="0" applyNumberFormat="1"/>
    <xf numFmtId="0" fontId="15" fillId="0" borderId="0" xfId="0" applyNumberFormat="1" applyFont="1" applyAlignment="1"/>
    <xf numFmtId="0" fontId="15" fillId="0" borderId="0" xfId="0" applyNumberFormat="1" applyFont="1"/>
    <xf numFmtId="0" fontId="15" fillId="0" borderId="0" xfId="0" applyFont="1"/>
    <xf numFmtId="0" fontId="15" fillId="0" borderId="0" xfId="0" applyFont="1" applyAlignment="1">
      <alignment horizontal="center" wrapText="1"/>
    </xf>
    <xf numFmtId="0" fontId="15" fillId="0" borderId="10" xfId="0" applyFont="1" applyBorder="1" applyAlignment="1">
      <alignment horizontal="center" wrapText="1"/>
    </xf>
    <xf numFmtId="0" fontId="15" fillId="0" borderId="0" xfId="0" applyNumberFormat="1" applyFont="1" applyAlignment="1">
      <alignment horizontal="center"/>
    </xf>
    <xf numFmtId="41" fontId="15" fillId="0" borderId="0" xfId="0" applyNumberFormat="1" applyFont="1"/>
    <xf numFmtId="43" fontId="15" fillId="0" borderId="0" xfId="0" applyNumberFormat="1" applyFont="1"/>
    <xf numFmtId="0" fontId="22" fillId="0" borderId="0" xfId="0" applyNumberFormat="1" applyFont="1"/>
    <xf numFmtId="41" fontId="22" fillId="0" borderId="0" xfId="0" applyNumberFormat="1" applyFont="1"/>
    <xf numFmtId="164" fontId="23" fillId="0" borderId="0" xfId="0" applyNumberFormat="1" applyFont="1"/>
    <xf numFmtId="0" fontId="22" fillId="0" borderId="0" xfId="0" applyFont="1"/>
    <xf numFmtId="164" fontId="24" fillId="0" borderId="0" xfId="0" applyNumberFormat="1" applyFont="1"/>
    <xf numFmtId="41" fontId="25" fillId="0" borderId="0" xfId="0" applyNumberFormat="1" applyFont="1"/>
    <xf numFmtId="0" fontId="15" fillId="0" borderId="0" xfId="43" applyNumberFormat="1" applyFont="1"/>
    <xf numFmtId="0" fontId="15" fillId="0" borderId="0" xfId="0" applyNumberFormat="1" applyFont="1" applyFill="1"/>
    <xf numFmtId="0" fontId="15" fillId="0" borderId="0" xfId="0" applyNumberFormat="1" applyFont="1" applyAlignment="1">
      <alignment wrapText="1"/>
    </xf>
    <xf numFmtId="164" fontId="15" fillId="0" borderId="0" xfId="0" applyNumberFormat="1" applyFont="1"/>
    <xf numFmtId="0" fontId="15" fillId="0" borderId="11" xfId="0" applyNumberFormat="1" applyFont="1" applyBorder="1"/>
    <xf numFmtId="41" fontId="15" fillId="0" borderId="11" xfId="0" applyNumberFormat="1" applyFont="1" applyBorder="1"/>
    <xf numFmtId="164" fontId="15" fillId="0" borderId="11" xfId="0" applyNumberFormat="1" applyFont="1" applyBorder="1"/>
    <xf numFmtId="0" fontId="15" fillId="0" borderId="0" xfId="0" applyNumberFormat="1" applyFont="1" applyBorder="1"/>
    <xf numFmtId="41" fontId="15" fillId="0" borderId="0" xfId="0" applyNumberFormat="1" applyFont="1" applyBorder="1"/>
    <xf numFmtId="164" fontId="15" fillId="0" borderId="0" xfId="0" applyNumberFormat="1" applyFont="1" applyBorder="1"/>
    <xf numFmtId="0" fontId="15" fillId="0" borderId="0" xfId="0" applyNumberFormat="1" applyFont="1" applyBorder="1" applyAlignment="1"/>
    <xf numFmtId="0" fontId="15" fillId="0" borderId="0" xfId="0" applyFont="1" applyBorder="1"/>
    <xf numFmtId="0" fontId="26" fillId="24" borderId="0" xfId="0" applyFont="1" applyFill="1" applyAlignment="1"/>
    <xf numFmtId="0" fontId="27" fillId="24" borderId="0" xfId="0" applyFont="1" applyFill="1"/>
    <xf numFmtId="165" fontId="27" fillId="24" borderId="0" xfId="43" applyNumberFormat="1" applyFont="1" applyFill="1" applyBorder="1"/>
    <xf numFmtId="165" fontId="27" fillId="0" borderId="0" xfId="43" applyNumberFormat="1" applyFont="1" applyFill="1" applyBorder="1"/>
    <xf numFmtId="0" fontId="27" fillId="0" borderId="0" xfId="0" applyFont="1" applyFill="1"/>
    <xf numFmtId="0" fontId="28" fillId="24" borderId="0" xfId="0" applyFont="1" applyFill="1" applyBorder="1" applyAlignment="1">
      <alignment horizontal="left"/>
    </xf>
    <xf numFmtId="41" fontId="27" fillId="24" borderId="0" xfId="0" applyNumberFormat="1" applyFont="1" applyFill="1" applyBorder="1" applyAlignment="1">
      <alignment horizontal="left"/>
    </xf>
    <xf numFmtId="41" fontId="27" fillId="0" borderId="0" xfId="0" applyNumberFormat="1" applyFont="1" applyFill="1" applyBorder="1" applyAlignment="1">
      <alignment horizontal="left"/>
    </xf>
    <xf numFmtId="0" fontId="27" fillId="0" borderId="0" xfId="0" applyFont="1" applyFill="1" applyBorder="1"/>
    <xf numFmtId="0" fontId="29" fillId="24" borderId="0" xfId="0" applyFont="1" applyFill="1" applyBorder="1" applyAlignment="1">
      <alignment horizontal="left"/>
    </xf>
    <xf numFmtId="41" fontId="27" fillId="24" borderId="0" xfId="0" applyNumberFormat="1" applyFont="1" applyFill="1"/>
    <xf numFmtId="41" fontId="27" fillId="0" borderId="0" xfId="0" applyNumberFormat="1" applyFont="1" applyFill="1"/>
    <xf numFmtId="0" fontId="29" fillId="24" borderId="0" xfId="0" applyFont="1" applyFill="1" applyBorder="1"/>
    <xf numFmtId="41" fontId="27" fillId="24" borderId="0" xfId="0" applyNumberFormat="1" applyFont="1" applyFill="1" applyBorder="1"/>
    <xf numFmtId="41" fontId="27" fillId="0" borderId="0" xfId="0" applyNumberFormat="1" applyFont="1" applyFill="1" applyBorder="1"/>
    <xf numFmtId="165" fontId="29" fillId="25" borderId="12" xfId="43" applyNumberFormat="1" applyFont="1" applyFill="1" applyBorder="1" applyAlignment="1"/>
    <xf numFmtId="165" fontId="29" fillId="25" borderId="13" xfId="43" applyNumberFormat="1" applyFont="1" applyFill="1" applyBorder="1" applyAlignment="1"/>
    <xf numFmtId="165" fontId="29" fillId="25" borderId="14" xfId="43" applyNumberFormat="1" applyFont="1" applyFill="1" applyBorder="1" applyAlignment="1"/>
    <xf numFmtId="165" fontId="29" fillId="25" borderId="15" xfId="43" applyNumberFormat="1" applyFont="1" applyFill="1" applyBorder="1" applyAlignment="1"/>
    <xf numFmtId="165" fontId="29" fillId="0" borderId="0" xfId="43" applyNumberFormat="1" applyFont="1" applyFill="1" applyBorder="1" applyAlignment="1"/>
    <xf numFmtId="165" fontId="33" fillId="0" borderId="19" xfId="43" applyNumberFormat="1" applyFont="1" applyFill="1" applyBorder="1" applyAlignment="1">
      <alignment horizontal="center" vertical="center" wrapText="1"/>
    </xf>
    <xf numFmtId="0" fontId="29" fillId="25" borderId="10" xfId="0" applyFont="1" applyFill="1" applyBorder="1" applyAlignment="1">
      <alignment horizontal="center" vertical="center" wrapText="1"/>
    </xf>
    <xf numFmtId="165" fontId="33" fillId="0" borderId="18" xfId="43" applyNumberFormat="1" applyFont="1" applyFill="1" applyBorder="1" applyAlignment="1">
      <alignment horizontal="center" vertical="center" wrapText="1"/>
    </xf>
    <xf numFmtId="0" fontId="29" fillId="0" borderId="0" xfId="0" applyFont="1" applyAlignment="1">
      <alignment horizontal="center"/>
    </xf>
    <xf numFmtId="165" fontId="27" fillId="0" borderId="0" xfId="43" applyNumberFormat="1" applyFont="1" applyBorder="1"/>
    <xf numFmtId="0" fontId="27" fillId="0" borderId="0" xfId="0" applyFont="1"/>
    <xf numFmtId="0" fontId="29" fillId="0" borderId="0" xfId="0" applyFont="1" applyAlignment="1">
      <alignment horizontal="left"/>
    </xf>
    <xf numFmtId="0" fontId="35" fillId="0" borderId="0" xfId="0" applyFont="1" applyAlignment="1">
      <alignment horizontal="left" indent="1"/>
    </xf>
    <xf numFmtId="165" fontId="36" fillId="0" borderId="11" xfId="43" applyNumberFormat="1" applyFont="1" applyBorder="1" applyAlignment="1">
      <alignment horizontal="right"/>
    </xf>
    <xf numFmtId="165" fontId="37" fillId="0" borderId="0" xfId="43" applyNumberFormat="1" applyFont="1" applyBorder="1" applyAlignment="1"/>
    <xf numFmtId="165" fontId="37" fillId="0" borderId="0" xfId="43" applyNumberFormat="1" applyFont="1" applyFill="1" applyBorder="1" applyAlignment="1"/>
    <xf numFmtId="165" fontId="27" fillId="0" borderId="0" xfId="0" applyNumberFormat="1" applyFont="1"/>
    <xf numFmtId="0" fontId="27" fillId="0" borderId="0" xfId="0" applyFont="1" applyAlignment="1">
      <alignment horizontal="left" indent="1"/>
    </xf>
    <xf numFmtId="165" fontId="36" fillId="0" borderId="0" xfId="43" applyNumberFormat="1" applyFont="1" applyFill="1"/>
    <xf numFmtId="165" fontId="36" fillId="0" borderId="0" xfId="43" applyNumberFormat="1" applyFont="1"/>
    <xf numFmtId="165" fontId="37" fillId="0" borderId="0" xfId="43" applyNumberFormat="1" applyFont="1" applyAlignment="1"/>
    <xf numFmtId="165" fontId="37" fillId="0" borderId="0" xfId="43" applyNumberFormat="1" applyFont="1" applyFill="1" applyAlignment="1"/>
    <xf numFmtId="0" fontId="27" fillId="0" borderId="0" xfId="0" applyFont="1" applyAlignment="1" applyProtection="1">
      <alignment horizontal="left" indent="1"/>
      <protection locked="0"/>
    </xf>
    <xf numFmtId="165" fontId="36" fillId="0" borderId="0" xfId="43" applyNumberFormat="1" applyFont="1" applyBorder="1"/>
    <xf numFmtId="165" fontId="36" fillId="0" borderId="0" xfId="43" applyNumberFormat="1" applyFont="1" applyFill="1" applyBorder="1"/>
    <xf numFmtId="165" fontId="36" fillId="0" borderId="11" xfId="43" applyNumberFormat="1" applyFont="1" applyBorder="1"/>
    <xf numFmtId="0" fontId="27" fillId="0" borderId="0" xfId="0" quotePrefix="1" applyFont="1" applyAlignment="1">
      <alignment horizontal="left" indent="1"/>
    </xf>
    <xf numFmtId="0" fontId="38" fillId="0" borderId="0" xfId="0" applyFont="1" applyAlignment="1">
      <alignment horizontal="left" indent="1"/>
    </xf>
    <xf numFmtId="37" fontId="36" fillId="0" borderId="11" xfId="43" applyNumberFormat="1" applyFont="1" applyBorder="1" applyAlignment="1">
      <alignment horizontal="right"/>
    </xf>
    <xf numFmtId="0" fontId="15" fillId="0" borderId="0" xfId="45" applyFont="1" applyFill="1" applyAlignment="1">
      <alignment horizontal="left" indent="2"/>
    </xf>
    <xf numFmtId="0" fontId="35" fillId="0" borderId="0" xfId="0" applyFont="1" applyAlignment="1">
      <alignment horizontal="left"/>
    </xf>
    <xf numFmtId="0" fontId="27" fillId="0" borderId="0" xfId="0" applyFont="1" applyAlignment="1">
      <alignment horizontal="left" wrapText="1" indent="2"/>
    </xf>
    <xf numFmtId="37" fontId="36" fillId="0" borderId="22" xfId="43" applyNumberFormat="1" applyFont="1" applyFill="1" applyBorder="1"/>
    <xf numFmtId="37" fontId="36" fillId="0" borderId="22" xfId="43" applyNumberFormat="1" applyFont="1" applyBorder="1"/>
    <xf numFmtId="0" fontId="27" fillId="0" borderId="0" xfId="0" applyFont="1" applyAlignment="1">
      <alignment horizontal="left" indent="2"/>
    </xf>
    <xf numFmtId="37" fontId="36" fillId="0" borderId="11" xfId="43" applyNumberFormat="1" applyFont="1" applyFill="1" applyBorder="1"/>
    <xf numFmtId="0" fontId="27" fillId="0" borderId="0" xfId="0" applyFont="1" applyAlignment="1">
      <alignment horizontal="left" indent="3"/>
    </xf>
    <xf numFmtId="37" fontId="36" fillId="0" borderId="11" xfId="43" applyNumberFormat="1" applyFont="1" applyBorder="1"/>
    <xf numFmtId="37" fontId="37" fillId="0" borderId="0" xfId="43" applyNumberFormat="1" applyFont="1" applyFill="1" applyAlignment="1"/>
    <xf numFmtId="0" fontId="27" fillId="0" borderId="0" xfId="0" applyFont="1" applyAlignment="1">
      <alignment horizontal="left" wrapText="1" indent="3"/>
    </xf>
    <xf numFmtId="165" fontId="36" fillId="0" borderId="11" xfId="43" applyNumberFormat="1" applyFont="1" applyFill="1" applyBorder="1"/>
    <xf numFmtId="37" fontId="37" fillId="0" borderId="0" xfId="43" applyNumberFormat="1" applyFont="1" applyAlignment="1"/>
    <xf numFmtId="0" fontId="27" fillId="0" borderId="0" xfId="0" applyFont="1" applyFill="1" applyAlignment="1">
      <alignment horizontal="left" indent="1"/>
    </xf>
    <xf numFmtId="165" fontId="36" fillId="0" borderId="0" xfId="43" applyNumberFormat="1" applyFont="1" applyBorder="1" applyAlignment="1"/>
    <xf numFmtId="165" fontId="36" fillId="0" borderId="11" xfId="43" applyNumberFormat="1" applyFont="1" applyFill="1" applyBorder="1" applyAlignment="1">
      <alignment horizontal="right" vertical="top"/>
    </xf>
    <xf numFmtId="165" fontId="36" fillId="0" borderId="11" xfId="43" applyNumberFormat="1" applyFont="1" applyBorder="1" applyAlignment="1">
      <alignment horizontal="right" vertical="top"/>
    </xf>
    <xf numFmtId="0" fontId="35" fillId="0" borderId="0" xfId="0" applyFont="1" applyAlignment="1">
      <alignment horizontal="left" vertical="top"/>
    </xf>
    <xf numFmtId="0" fontId="27" fillId="0" borderId="0" xfId="0" applyFont="1" applyAlignment="1"/>
    <xf numFmtId="0" fontId="29" fillId="0" borderId="0" xfId="0" applyFont="1" applyAlignment="1">
      <alignment vertical="top" wrapText="1"/>
    </xf>
    <xf numFmtId="165" fontId="36" fillId="0" borderId="22" xfId="43" applyNumberFormat="1" applyFont="1" applyBorder="1"/>
    <xf numFmtId="165" fontId="37" fillId="0" borderId="11" xfId="43" applyNumberFormat="1" applyFont="1" applyBorder="1" applyAlignment="1"/>
    <xf numFmtId="0" fontId="29" fillId="0" borderId="0" xfId="0" applyFont="1" applyAlignment="1">
      <alignment horizontal="left" indent="1"/>
    </xf>
    <xf numFmtId="41" fontId="37" fillId="0" borderId="0" xfId="43" applyNumberFormat="1" applyFont="1" applyFill="1" applyAlignment="1"/>
    <xf numFmtId="0" fontId="27" fillId="26" borderId="0" xfId="0" applyFont="1" applyFill="1" applyAlignment="1">
      <alignment horizontal="left" indent="1"/>
    </xf>
    <xf numFmtId="165" fontId="36" fillId="26" borderId="0" xfId="43" applyNumberFormat="1" applyFont="1" applyFill="1"/>
    <xf numFmtId="41" fontId="37" fillId="26" borderId="0" xfId="43" applyNumberFormat="1" applyFont="1" applyFill="1" applyAlignment="1"/>
    <xf numFmtId="165" fontId="37" fillId="26" borderId="0" xfId="43" applyNumberFormat="1" applyFont="1" applyFill="1" applyAlignment="1"/>
    <xf numFmtId="0" fontId="27" fillId="26" borderId="0" xfId="0" applyFont="1" applyFill="1" applyAlignment="1">
      <alignment horizontal="left"/>
    </xf>
    <xf numFmtId="0" fontId="27" fillId="26" borderId="0" xfId="0" applyFont="1" applyFill="1" applyAlignment="1">
      <alignment horizontal="left" wrapText="1"/>
    </xf>
    <xf numFmtId="0" fontId="27" fillId="0" borderId="0" xfId="0" applyFont="1" applyAlignment="1">
      <alignment horizontal="left"/>
    </xf>
    <xf numFmtId="0" fontId="27" fillId="0" borderId="0" xfId="0" applyFont="1" applyAlignment="1">
      <alignment horizontal="left" wrapText="1" indent="1"/>
    </xf>
    <xf numFmtId="165" fontId="36" fillId="0" borderId="22" xfId="43" applyNumberFormat="1" applyFont="1" applyBorder="1" applyAlignment="1">
      <alignment horizontal="right" vertical="top"/>
    </xf>
    <xf numFmtId="0" fontId="29" fillId="0" borderId="0" xfId="0" applyFont="1" applyAlignment="1">
      <alignment horizontal="left" wrapText="1" indent="1"/>
    </xf>
    <xf numFmtId="0" fontId="27" fillId="0" borderId="0" xfId="0" applyFont="1" applyFill="1" applyAlignment="1">
      <alignment horizontal="left"/>
    </xf>
    <xf numFmtId="165" fontId="39" fillId="0" borderId="0" xfId="43" applyNumberFormat="1" applyFont="1" applyFill="1" applyBorder="1" applyAlignment="1"/>
    <xf numFmtId="0" fontId="29" fillId="0" borderId="0" xfId="0" applyFont="1" applyFill="1"/>
    <xf numFmtId="0" fontId="29" fillId="0" borderId="0" xfId="0" applyFont="1" applyAlignment="1">
      <alignment horizontal="left" vertical="top"/>
    </xf>
    <xf numFmtId="165" fontId="40" fillId="0" borderId="23" xfId="0" applyNumberFormat="1" applyFont="1" applyBorder="1"/>
    <xf numFmtId="165" fontId="41" fillId="0" borderId="23" xfId="0" applyNumberFormat="1" applyFont="1" applyBorder="1"/>
    <xf numFmtId="0" fontId="27" fillId="0" borderId="0" xfId="0" applyFont="1" applyBorder="1"/>
    <xf numFmtId="0" fontId="27" fillId="0" borderId="0" xfId="0" applyFont="1" applyBorder="1" applyAlignment="1"/>
    <xf numFmtId="0" fontId="38" fillId="0" borderId="0" xfId="0" applyFont="1" applyBorder="1" applyAlignment="1"/>
    <xf numFmtId="0" fontId="27" fillId="0" borderId="0" xfId="0" applyFont="1" applyFill="1" applyBorder="1" applyAlignment="1">
      <alignment horizontal="left" wrapText="1"/>
    </xf>
    <xf numFmtId="0" fontId="38" fillId="0" borderId="0" xfId="0" applyFont="1" applyBorder="1"/>
    <xf numFmtId="0" fontId="15" fillId="0" borderId="10" xfId="0" applyNumberFormat="1" applyFont="1" applyBorder="1" applyAlignment="1">
      <alignment horizontal="center" wrapText="1"/>
    </xf>
    <xf numFmtId="0" fontId="15" fillId="0" borderId="10" xfId="0" applyFont="1" applyBorder="1" applyAlignment="1">
      <alignment horizontal="center" wrapText="1"/>
    </xf>
    <xf numFmtId="0" fontId="27" fillId="0" borderId="0" xfId="0" applyFont="1" applyAlignment="1"/>
    <xf numFmtId="0" fontId="27" fillId="0" borderId="0" xfId="0" applyFont="1" applyBorder="1" applyAlignment="1">
      <alignment vertical="top" wrapText="1"/>
    </xf>
    <xf numFmtId="0" fontId="27" fillId="0" borderId="0" xfId="0" applyFont="1" applyBorder="1" applyAlignment="1"/>
    <xf numFmtId="0" fontId="27" fillId="0" borderId="0" xfId="0" applyFont="1" applyBorder="1" applyAlignment="1">
      <alignment horizontal="left" vertical="top" wrapText="1"/>
    </xf>
    <xf numFmtId="0" fontId="29" fillId="25" borderId="12" xfId="0" applyFont="1" applyFill="1" applyBorder="1" applyAlignment="1">
      <alignment horizontal="center" vertical="center"/>
    </xf>
    <xf numFmtId="0" fontId="29" fillId="25" borderId="16" xfId="0" applyFont="1" applyFill="1" applyBorder="1" applyAlignment="1">
      <alignment horizontal="center" vertical="center"/>
    </xf>
    <xf numFmtId="0" fontId="29" fillId="25" borderId="20" xfId="0" applyFont="1" applyFill="1" applyBorder="1" applyAlignment="1">
      <alignment horizontal="center" vertical="center"/>
    </xf>
    <xf numFmtId="0" fontId="30" fillId="25" borderId="16" xfId="0" applyFont="1" applyFill="1" applyBorder="1" applyAlignment="1">
      <alignment horizontal="center" vertical="center" wrapText="1"/>
    </xf>
    <xf numFmtId="0" fontId="0" fillId="0" borderId="21" xfId="0" applyBorder="1"/>
    <xf numFmtId="165" fontId="29" fillId="25" borderId="17" xfId="43" applyNumberFormat="1" applyFont="1" applyFill="1" applyBorder="1" applyAlignment="1">
      <alignment horizontal="center"/>
    </xf>
    <xf numFmtId="165" fontId="29" fillId="25" borderId="11" xfId="43" applyNumberFormat="1" applyFont="1" applyFill="1" applyBorder="1" applyAlignment="1">
      <alignment horizontal="center"/>
    </xf>
    <xf numFmtId="165" fontId="29" fillId="25" borderId="18" xfId="43" applyNumberFormat="1" applyFont="1" applyFill="1" applyBorder="1" applyAlignment="1">
      <alignment horizontal="center"/>
    </xf>
    <xf numFmtId="0" fontId="29" fillId="25" borderId="16" xfId="0" applyFont="1" applyFill="1" applyBorder="1" applyAlignment="1">
      <alignment horizontal="center" vertical="center" wrapText="1"/>
    </xf>
    <xf numFmtId="0" fontId="29" fillId="25" borderId="21" xfId="0" applyFont="1" applyFill="1" applyBorder="1" applyAlignment="1">
      <alignment horizontal="center" vertical="center" wrapText="1"/>
    </xf>
    <xf numFmtId="0" fontId="29" fillId="25" borderId="19" xfId="0" applyFont="1" applyFill="1" applyBorder="1" applyAlignment="1">
      <alignment horizontal="center" vertical="center" wrapText="1"/>
    </xf>
    <xf numFmtId="0" fontId="29" fillId="25" borderId="18" xfId="0" applyFont="1" applyFill="1" applyBorder="1" applyAlignment="1">
      <alignment horizontal="center" vertical="center" wrapText="1"/>
    </xf>
    <xf numFmtId="165" fontId="33" fillId="25" borderId="19" xfId="43" applyNumberFormat="1" applyFont="1" applyFill="1" applyBorder="1" applyAlignment="1">
      <alignment horizontal="center" vertical="center" wrapText="1"/>
    </xf>
    <xf numFmtId="165" fontId="33" fillId="25" borderId="18" xfId="43" applyNumberFormat="1" applyFont="1" applyFill="1" applyBorder="1" applyAlignment="1">
      <alignment horizontal="center" vertical="center"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5"/>
    <cellStyle name="Normal 3 2" xfId="44"/>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ALL DEPARTMENTS: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JANUARY-OCTOBER 2017</a:t>
            </a:r>
            <a:endParaRPr lang="en-PH" sz="800"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endParaRPr lang="en-PH" sz="800" b="1" i="0" u="none" strike="noStrike" baseline="0">
              <a:solidFill>
                <a:srgbClr val="000000"/>
              </a:solidFill>
              <a:latin typeface="Arial"/>
              <a:cs typeface="Arial"/>
            </a:endParaRPr>
          </a:p>
        </c:rich>
      </c:tx>
      <c:layout>
        <c:manualLayout>
          <c:xMode val="edge"/>
          <c:yMode val="edge"/>
          <c:x val="0.43906655142610201"/>
          <c:y val="7.6805030729512787E-3"/>
        </c:manualLayout>
      </c:layout>
      <c:overlay val="0"/>
      <c:spPr>
        <a:solidFill>
          <a:srgbClr val="FFFFFF"/>
        </a:solidFill>
        <a:ln w="25400">
          <a:noFill/>
        </a:ln>
      </c:spPr>
    </c:title>
    <c:autoTitleDeleted val="0"/>
    <c:plotArea>
      <c:layout>
        <c:manualLayout>
          <c:layoutTarget val="inner"/>
          <c:xMode val="edge"/>
          <c:yMode val="edge"/>
          <c:x val="0.25237683664649957"/>
          <c:y val="0.1597544639173866"/>
          <c:w val="0.6966292134831461"/>
          <c:h val="0.5898626360026582"/>
        </c:manualLayout>
      </c:layout>
      <c:barChart>
        <c:barDir val="col"/>
        <c:grouping val="clustered"/>
        <c:varyColors val="0"/>
        <c:ser>
          <c:idx val="0"/>
          <c:order val="0"/>
          <c:tx>
            <c:strRef>
              <c:f>Graph!$A$5</c:f>
              <c:strCache>
                <c:ptCount val="1"/>
                <c:pt idx="0">
                  <c:v>Monthly NCA Credited</c:v>
                </c:pt>
              </c:strCache>
            </c:strRef>
          </c:tx>
          <c:spPr>
            <a:solidFill>
              <a:srgbClr val="FFFF00"/>
            </a:solidFill>
            <a:ln w="12700">
              <a:solidFill>
                <a:srgbClr val="000000"/>
              </a:solidFill>
              <a:prstDash val="solid"/>
            </a:ln>
          </c:spPr>
          <c:invertIfNegative val="0"/>
          <c:cat>
            <c:strRef>
              <c:f>Graph!$B$4:$K$4</c:f>
              <c:strCache>
                <c:ptCount val="10"/>
                <c:pt idx="0">
                  <c:v>JAN</c:v>
                </c:pt>
                <c:pt idx="1">
                  <c:v>FEB</c:v>
                </c:pt>
                <c:pt idx="2">
                  <c:v>MAR</c:v>
                </c:pt>
                <c:pt idx="3">
                  <c:v>APR</c:v>
                </c:pt>
                <c:pt idx="4">
                  <c:v>MAY</c:v>
                </c:pt>
                <c:pt idx="5">
                  <c:v>JUNE</c:v>
                </c:pt>
                <c:pt idx="6">
                  <c:v>JULY</c:v>
                </c:pt>
                <c:pt idx="7">
                  <c:v>AUGUST</c:v>
                </c:pt>
                <c:pt idx="8">
                  <c:v>SEPTEMBER</c:v>
                </c:pt>
                <c:pt idx="9">
                  <c:v>OCTOBER</c:v>
                </c:pt>
              </c:strCache>
            </c:strRef>
          </c:cat>
          <c:val>
            <c:numRef>
              <c:f>Graph!$B$5:$K$5</c:f>
              <c:numCache>
                <c:formatCode>_(* #,##0_);_(* \(#,##0\);_(* "-"_);_(@_)</c:formatCode>
                <c:ptCount val="10"/>
                <c:pt idx="0">
                  <c:v>145641.21</c:v>
                </c:pt>
                <c:pt idx="1">
                  <c:v>178323.30499999999</c:v>
                </c:pt>
                <c:pt idx="2">
                  <c:v>161759.97700000001</c:v>
                </c:pt>
                <c:pt idx="3">
                  <c:v>212547.00899999999</c:v>
                </c:pt>
                <c:pt idx="4">
                  <c:v>222525.052</c:v>
                </c:pt>
                <c:pt idx="5">
                  <c:v>214363.27</c:v>
                </c:pt>
                <c:pt idx="6">
                  <c:v>227693.245</c:v>
                </c:pt>
                <c:pt idx="7">
                  <c:v>196017.93100000001</c:v>
                </c:pt>
                <c:pt idx="8">
                  <c:v>177772.48800000001</c:v>
                </c:pt>
                <c:pt idx="9">
                  <c:v>260371.234</c:v>
                </c:pt>
              </c:numCache>
            </c:numRef>
          </c:val>
        </c:ser>
        <c:ser>
          <c:idx val="2"/>
          <c:order val="1"/>
          <c:tx>
            <c:strRef>
              <c:f>Graph!$A$6</c:f>
              <c:strCache>
                <c:ptCount val="1"/>
                <c:pt idx="0">
                  <c:v>Monthly NCA Utilized</c:v>
                </c:pt>
              </c:strCache>
            </c:strRef>
          </c:tx>
          <c:spPr>
            <a:solidFill>
              <a:srgbClr val="FF0000"/>
            </a:solidFill>
            <a:ln w="12700">
              <a:solidFill>
                <a:srgbClr val="000000"/>
              </a:solidFill>
              <a:prstDash val="solid"/>
            </a:ln>
          </c:spPr>
          <c:invertIfNegative val="0"/>
          <c:cat>
            <c:strRef>
              <c:f>Graph!$B$4:$K$4</c:f>
              <c:strCache>
                <c:ptCount val="10"/>
                <c:pt idx="0">
                  <c:v>JAN</c:v>
                </c:pt>
                <c:pt idx="1">
                  <c:v>FEB</c:v>
                </c:pt>
                <c:pt idx="2">
                  <c:v>MAR</c:v>
                </c:pt>
                <c:pt idx="3">
                  <c:v>APR</c:v>
                </c:pt>
                <c:pt idx="4">
                  <c:v>MAY</c:v>
                </c:pt>
                <c:pt idx="5">
                  <c:v>JUNE</c:v>
                </c:pt>
                <c:pt idx="6">
                  <c:v>JULY</c:v>
                </c:pt>
                <c:pt idx="7">
                  <c:v>AUGUST</c:v>
                </c:pt>
                <c:pt idx="8">
                  <c:v>SEPTEMBER</c:v>
                </c:pt>
                <c:pt idx="9">
                  <c:v>OCTOBER</c:v>
                </c:pt>
              </c:strCache>
            </c:strRef>
          </c:cat>
          <c:val>
            <c:numRef>
              <c:f>Graph!$B$6:$K$6</c:f>
              <c:numCache>
                <c:formatCode>_(* #,##0_);_(* \(#,##0\);_(* "-"_);_(@_)</c:formatCode>
                <c:ptCount val="10"/>
                <c:pt idx="0">
                  <c:v>110233.746</c:v>
                </c:pt>
                <c:pt idx="1">
                  <c:v>146679.62899999999</c:v>
                </c:pt>
                <c:pt idx="2">
                  <c:v>196607.535</c:v>
                </c:pt>
                <c:pt idx="3">
                  <c:v>143672.31200000001</c:v>
                </c:pt>
                <c:pt idx="4">
                  <c:v>217854.44899999999</c:v>
                </c:pt>
                <c:pt idx="5">
                  <c:v>258445.59899999999</c:v>
                </c:pt>
                <c:pt idx="6">
                  <c:v>176099.23300000001</c:v>
                </c:pt>
                <c:pt idx="7">
                  <c:v>166131.83199999999</c:v>
                </c:pt>
                <c:pt idx="8">
                  <c:v>230662.84599999999</c:v>
                </c:pt>
                <c:pt idx="9">
                  <c:v>185588.8</c:v>
                </c:pt>
              </c:numCache>
            </c:numRef>
          </c:val>
        </c:ser>
        <c:dLbls>
          <c:showLegendKey val="0"/>
          <c:showVal val="0"/>
          <c:showCatName val="0"/>
          <c:showSerName val="0"/>
          <c:showPercent val="0"/>
          <c:showBubbleSize val="0"/>
        </c:dLbls>
        <c:gapWidth val="150"/>
        <c:axId val="346796992"/>
        <c:axId val="346792512"/>
      </c:barChart>
      <c:lineChart>
        <c:grouping val="standard"/>
        <c:varyColors val="0"/>
        <c:ser>
          <c:idx val="3"/>
          <c:order val="2"/>
          <c:tx>
            <c:strRef>
              <c:f>Graph!$A$7</c:f>
              <c:strCache>
                <c:ptCount val="1"/>
                <c:pt idx="0">
                  <c:v>NCA Utilized / NCAs Credited - Flow</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f>Graph!$B$4:$K$4</c:f>
              <c:strCache>
                <c:ptCount val="10"/>
                <c:pt idx="0">
                  <c:v>JAN</c:v>
                </c:pt>
                <c:pt idx="1">
                  <c:v>FEB</c:v>
                </c:pt>
                <c:pt idx="2">
                  <c:v>MAR</c:v>
                </c:pt>
                <c:pt idx="3">
                  <c:v>APR</c:v>
                </c:pt>
                <c:pt idx="4">
                  <c:v>MAY</c:v>
                </c:pt>
                <c:pt idx="5">
                  <c:v>JUNE</c:v>
                </c:pt>
                <c:pt idx="6">
                  <c:v>JULY</c:v>
                </c:pt>
                <c:pt idx="7">
                  <c:v>AUGUST</c:v>
                </c:pt>
                <c:pt idx="8">
                  <c:v>SEPTEMBER</c:v>
                </c:pt>
                <c:pt idx="9">
                  <c:v>OCTOBER</c:v>
                </c:pt>
              </c:strCache>
            </c:strRef>
          </c:cat>
          <c:val>
            <c:numRef>
              <c:f>Graph!$B$7:$K$7</c:f>
              <c:numCache>
                <c:formatCode>_(* #,##0_);_(* \(#,##0\);_(* "-"??_);_(@_)</c:formatCode>
                <c:ptCount val="10"/>
                <c:pt idx="0">
                  <c:v>75.688567816760113</c:v>
                </c:pt>
                <c:pt idx="1">
                  <c:v>82.254884744313145</c:v>
                </c:pt>
                <c:pt idx="2">
                  <c:v>121.54275652499629</c:v>
                </c:pt>
                <c:pt idx="3">
                  <c:v>67.595546357464869</c:v>
                </c:pt>
                <c:pt idx="4">
                  <c:v>97.901088907508722</c:v>
                </c:pt>
                <c:pt idx="5">
                  <c:v>120.56431076088734</c:v>
                </c:pt>
                <c:pt idx="6">
                  <c:v>77.340560981508261</c:v>
                </c:pt>
                <c:pt idx="7">
                  <c:v>84.753385138015759</c:v>
                </c:pt>
                <c:pt idx="8">
                  <c:v>129.75171163717977</c:v>
                </c:pt>
                <c:pt idx="9">
                  <c:v>71.278534555779686</c:v>
                </c:pt>
              </c:numCache>
            </c:numRef>
          </c:val>
          <c:smooth val="0"/>
        </c:ser>
        <c:ser>
          <c:idx val="4"/>
          <c:order val="3"/>
          <c:tx>
            <c:strRef>
              <c:f>Graph!$A$8</c:f>
              <c:strCache>
                <c:ptCount val="1"/>
                <c:pt idx="0">
                  <c:v>NCA UtiIized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Graph!$B$4:$K$4</c:f>
              <c:strCache>
                <c:ptCount val="10"/>
                <c:pt idx="0">
                  <c:v>JAN</c:v>
                </c:pt>
                <c:pt idx="1">
                  <c:v>FEB</c:v>
                </c:pt>
                <c:pt idx="2">
                  <c:v>MAR</c:v>
                </c:pt>
                <c:pt idx="3">
                  <c:v>APR</c:v>
                </c:pt>
                <c:pt idx="4">
                  <c:v>MAY</c:v>
                </c:pt>
                <c:pt idx="5">
                  <c:v>JUNE</c:v>
                </c:pt>
                <c:pt idx="6">
                  <c:v>JULY</c:v>
                </c:pt>
                <c:pt idx="7">
                  <c:v>AUGUST</c:v>
                </c:pt>
                <c:pt idx="8">
                  <c:v>SEPTEMBER</c:v>
                </c:pt>
                <c:pt idx="9">
                  <c:v>OCTOBER</c:v>
                </c:pt>
              </c:strCache>
            </c:strRef>
          </c:cat>
          <c:val>
            <c:numRef>
              <c:f>Graph!$B$8:$K$8</c:f>
              <c:numCache>
                <c:formatCode>_(* #,##0_);_(* \(#,##0\);_(* "-"??_);_(@_)</c:formatCode>
                <c:ptCount val="10"/>
                <c:pt idx="0">
                  <c:v>75.688567816760113</c:v>
                </c:pt>
                <c:pt idx="1">
                  <c:v>79.30293692813855</c:v>
                </c:pt>
                <c:pt idx="2">
                  <c:v>93.369990080714317</c:v>
                </c:pt>
                <c:pt idx="3">
                  <c:v>85.52450173675355</c:v>
                </c:pt>
                <c:pt idx="4">
                  <c:v>88.515499796837318</c:v>
                </c:pt>
                <c:pt idx="5">
                  <c:v>94.567588479565131</c:v>
                </c:pt>
                <c:pt idx="6">
                  <c:v>91.689451514666146</c:v>
                </c:pt>
                <c:pt idx="7">
                  <c:v>90.817286094113797</c:v>
                </c:pt>
                <c:pt idx="8">
                  <c:v>94.802830478700301</c:v>
                </c:pt>
                <c:pt idx="9">
                  <c:v>91.735727420308777</c:v>
                </c:pt>
              </c:numCache>
            </c:numRef>
          </c:val>
          <c:smooth val="0"/>
        </c:ser>
        <c:dLbls>
          <c:showLegendKey val="0"/>
          <c:showVal val="0"/>
          <c:showCatName val="0"/>
          <c:showSerName val="0"/>
          <c:showPercent val="0"/>
          <c:showBubbleSize val="0"/>
        </c:dLbls>
        <c:marker val="1"/>
        <c:smooth val="0"/>
        <c:axId val="346798112"/>
        <c:axId val="346794192"/>
      </c:lineChart>
      <c:catAx>
        <c:axId val="3467969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46792512"/>
        <c:crossesAt val="0"/>
        <c:auto val="0"/>
        <c:lblAlgn val="ctr"/>
        <c:lblOffset val="100"/>
        <c:tickLblSkip val="1"/>
        <c:tickMarkSkip val="1"/>
        <c:noMultiLvlLbl val="0"/>
      </c:catAx>
      <c:valAx>
        <c:axId val="346792512"/>
        <c:scaling>
          <c:orientation val="minMax"/>
          <c:max val="265000"/>
          <c:min val="5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0.17891097666378566"/>
              <c:y val="0.34255043705362703"/>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46796992"/>
        <c:crosses val="autoZero"/>
        <c:crossBetween val="between"/>
        <c:majorUnit val="15000"/>
        <c:minorUnit val="10000"/>
      </c:valAx>
      <c:catAx>
        <c:axId val="346798112"/>
        <c:scaling>
          <c:orientation val="minMax"/>
        </c:scaling>
        <c:delete val="1"/>
        <c:axPos val="b"/>
        <c:numFmt formatCode="General" sourceLinked="1"/>
        <c:majorTickMark val="out"/>
        <c:minorTickMark val="none"/>
        <c:tickLblPos val="nextTo"/>
        <c:crossAx val="346794192"/>
        <c:crossesAt val="85"/>
        <c:auto val="0"/>
        <c:lblAlgn val="ctr"/>
        <c:lblOffset val="100"/>
        <c:noMultiLvlLbl val="0"/>
      </c:catAx>
      <c:valAx>
        <c:axId val="346794192"/>
        <c:scaling>
          <c:orientation val="minMax"/>
          <c:max val="13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7695188706424663"/>
              <c:y val="0.31182844079973876"/>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46798112"/>
        <c:crosses val="max"/>
        <c:crossBetween val="between"/>
        <c:majorUnit val="5"/>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10</xdr:row>
      <xdr:rowOff>9525</xdr:rowOff>
    </xdr:from>
    <xdr:to>
      <xdr:col>12</xdr:col>
      <xdr:colOff>409575</xdr:colOff>
      <xdr:row>48</xdr:row>
      <xdr:rowOff>57150</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arasigan/Desktop/CPD/ACTUAL%20DISBURSEMENT%20(BANK)/bank%20reports/2017/WEBSITE/2017%20REPORT%20ON%20NCA%20RELEASES%20AND%20UTILIZATION%20(posted%20in%20DBM%20webs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of December"/>
      <sheetName val="As of November"/>
      <sheetName val="As of October"/>
      <sheetName val="As of September"/>
      <sheetName val="As of August"/>
      <sheetName val="As of July"/>
      <sheetName val="As of June"/>
      <sheetName val="As of May"/>
      <sheetName val="As of April"/>
      <sheetName val="As of March"/>
      <sheetName val="As of February"/>
      <sheetName val="As of January"/>
      <sheetName val="NCA RELEASES (2)"/>
      <sheetName val="all(net trust &amp;WF) (2)"/>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8">
          <cell r="O8">
            <v>11461255.945</v>
          </cell>
        </row>
        <row r="9">
          <cell r="O9">
            <v>11280603.547999999</v>
          </cell>
        </row>
        <row r="10">
          <cell r="O10">
            <v>495813.87699999998</v>
          </cell>
        </row>
        <row r="11">
          <cell r="O11">
            <v>6678335.4129999997</v>
          </cell>
        </row>
        <row r="12">
          <cell r="O12">
            <v>40422691.998999998</v>
          </cell>
        </row>
        <row r="13">
          <cell r="O13">
            <v>2301911.548</v>
          </cell>
        </row>
        <row r="14">
          <cell r="O14">
            <v>317374671.41900003</v>
          </cell>
        </row>
        <row r="15">
          <cell r="O15">
            <v>47622430.811000004</v>
          </cell>
        </row>
        <row r="16">
          <cell r="O16">
            <v>1529715.4840000002</v>
          </cell>
        </row>
        <row r="17">
          <cell r="O17">
            <v>21405564.415999997</v>
          </cell>
        </row>
        <row r="18">
          <cell r="O18">
            <v>23769803.925000001</v>
          </cell>
        </row>
        <row r="19">
          <cell r="O19">
            <v>10788968.492999999</v>
          </cell>
        </row>
        <row r="20">
          <cell r="O20">
            <v>72781054.019999996</v>
          </cell>
        </row>
        <row r="21">
          <cell r="O21">
            <v>3758298.6880000001</v>
          </cell>
        </row>
        <row r="22">
          <cell r="O22">
            <v>144156835.384</v>
          </cell>
        </row>
        <row r="23">
          <cell r="O23">
            <v>14001041.08</v>
          </cell>
        </row>
        <row r="24">
          <cell r="O24">
            <v>12228868.732000001</v>
          </cell>
        </row>
        <row r="25">
          <cell r="O25">
            <v>139487197.43400002</v>
          </cell>
        </row>
        <row r="26">
          <cell r="O26">
            <v>281214552.16299999</v>
          </cell>
        </row>
        <row r="27">
          <cell r="O27">
            <v>17384228.984999999</v>
          </cell>
        </row>
        <row r="28">
          <cell r="O28">
            <v>118320215.38500001</v>
          </cell>
        </row>
        <row r="29">
          <cell r="O29">
            <v>3699647.9569999999</v>
          </cell>
        </row>
        <row r="30">
          <cell r="O30">
            <v>5632795.841</v>
          </cell>
        </row>
        <row r="31">
          <cell r="O31">
            <v>44273322.639000006</v>
          </cell>
        </row>
        <row r="32">
          <cell r="O32">
            <v>4724465.0279999999</v>
          </cell>
        </row>
        <row r="33">
          <cell r="O33">
            <v>2415785.1669999999</v>
          </cell>
        </row>
        <row r="34">
          <cell r="O34">
            <v>38398088.990999997</v>
          </cell>
        </row>
        <row r="35">
          <cell r="O35">
            <v>2445.9996000000001</v>
          </cell>
        </row>
        <row r="36">
          <cell r="O36">
            <v>24510062.007999998</v>
          </cell>
        </row>
        <row r="37">
          <cell r="O37">
            <v>1096072.2510000002</v>
          </cell>
        </row>
        <row r="38">
          <cell r="O38">
            <v>8310623.2340000002</v>
          </cell>
        </row>
        <row r="39">
          <cell r="O39">
            <v>4125848.2380000004</v>
          </cell>
        </row>
        <row r="40">
          <cell r="O40">
            <v>1742928.2039999999</v>
          </cell>
        </row>
        <row r="41">
          <cell r="O41">
            <v>523452.64569999999</v>
          </cell>
        </row>
        <row r="42">
          <cell r="O42">
            <v>22641922.606000002</v>
          </cell>
        </row>
        <row r="43">
          <cell r="O43">
            <v>98683284.128000006</v>
          </cell>
        </row>
        <row r="44">
          <cell r="O44">
            <v>436308951.90799999</v>
          </cell>
        </row>
        <row r="45">
          <cell r="O45">
            <v>1460969.4080000001</v>
          </cell>
        </row>
        <row r="46">
          <cell r="O46">
            <v>1997014725.0022998</v>
          </cell>
        </row>
        <row r="51">
          <cell r="F51">
            <v>3092355.378</v>
          </cell>
          <cell r="J51">
            <v>3479964.9</v>
          </cell>
          <cell r="N51">
            <v>3643433.6670000004</v>
          </cell>
          <cell r="O51">
            <v>1245502</v>
          </cell>
        </row>
        <row r="52">
          <cell r="F52">
            <v>3139315.9</v>
          </cell>
          <cell r="J52">
            <v>3269234.3300000005</v>
          </cell>
          <cell r="N52">
            <v>3210302.8669999987</v>
          </cell>
          <cell r="O52">
            <v>1661750.4509999994</v>
          </cell>
        </row>
        <row r="53">
          <cell r="F53">
            <v>103239.916</v>
          </cell>
          <cell r="J53">
            <v>109929.046</v>
          </cell>
          <cell r="N53">
            <v>207315.83900000004</v>
          </cell>
          <cell r="O53">
            <v>75329.075999999943</v>
          </cell>
        </row>
        <row r="54">
          <cell r="F54">
            <v>1563107.95</v>
          </cell>
          <cell r="J54">
            <v>2205439.0120000001</v>
          </cell>
          <cell r="N54">
            <v>2067000.6669999994</v>
          </cell>
          <cell r="O54">
            <v>842787.78399999999</v>
          </cell>
        </row>
        <row r="55">
          <cell r="F55">
            <v>7574563.5870000003</v>
          </cell>
          <cell r="J55">
            <v>13749895.618999999</v>
          </cell>
          <cell r="N55">
            <v>13205073.769999996</v>
          </cell>
          <cell r="O55">
            <v>5893159.0230000019</v>
          </cell>
        </row>
        <row r="56">
          <cell r="F56">
            <v>624803.27500000002</v>
          </cell>
          <cell r="J56">
            <v>712207.13600000006</v>
          </cell>
          <cell r="N56">
            <v>713013.00600000005</v>
          </cell>
          <cell r="O56">
            <v>251888.13099999982</v>
          </cell>
        </row>
        <row r="57">
          <cell r="F57">
            <v>81713149.82100001</v>
          </cell>
          <cell r="J57">
            <v>103968003.65999997</v>
          </cell>
          <cell r="N57">
            <v>84654629.908000022</v>
          </cell>
          <cell r="O57">
            <v>47038888.030000031</v>
          </cell>
        </row>
        <row r="58">
          <cell r="F58">
            <v>11213818.396000002</v>
          </cell>
          <cell r="J58">
            <v>15025878.140000001</v>
          </cell>
          <cell r="N58">
            <v>15464473.682</v>
          </cell>
          <cell r="O58">
            <v>5918260.5930000022</v>
          </cell>
        </row>
        <row r="59">
          <cell r="F59">
            <v>355824.04200000002</v>
          </cell>
          <cell r="J59">
            <v>424494.91799999995</v>
          </cell>
          <cell r="N59">
            <v>360543.36800000002</v>
          </cell>
          <cell r="O59">
            <v>388853.15600000019</v>
          </cell>
        </row>
        <row r="60">
          <cell r="F60">
            <v>5649181.8140000002</v>
          </cell>
          <cell r="J60">
            <v>6637620.6909999987</v>
          </cell>
          <cell r="N60">
            <v>6643527.6389999986</v>
          </cell>
          <cell r="O60">
            <v>2475234.2719999999</v>
          </cell>
        </row>
        <row r="61">
          <cell r="F61">
            <v>10374034.345999999</v>
          </cell>
          <cell r="J61">
            <v>6498882.5739999991</v>
          </cell>
          <cell r="N61">
            <v>5335401.057</v>
          </cell>
          <cell r="O61">
            <v>1561485.9480000027</v>
          </cell>
        </row>
        <row r="62">
          <cell r="F62">
            <v>3136214.4649999999</v>
          </cell>
          <cell r="J62">
            <v>2978938.2460000003</v>
          </cell>
          <cell r="N62">
            <v>2883746.5159999998</v>
          </cell>
          <cell r="O62">
            <v>1790069.2659999989</v>
          </cell>
        </row>
        <row r="63">
          <cell r="F63">
            <v>13918992.450999999</v>
          </cell>
          <cell r="J63">
            <v>25645179.836999994</v>
          </cell>
          <cell r="N63">
            <v>22577999.642000005</v>
          </cell>
          <cell r="O63">
            <v>10638882.089999996</v>
          </cell>
        </row>
        <row r="64">
          <cell r="F64">
            <v>776915.31699999992</v>
          </cell>
          <cell r="J64">
            <v>1456885.7579999999</v>
          </cell>
          <cell r="N64">
            <v>849537.821</v>
          </cell>
          <cell r="O64">
            <v>674959.79200000037</v>
          </cell>
        </row>
        <row r="65">
          <cell r="F65">
            <v>35663982.262000002</v>
          </cell>
          <cell r="J65">
            <v>48055336.387999989</v>
          </cell>
          <cell r="N65">
            <v>41701923.905000001</v>
          </cell>
          <cell r="O65">
            <v>18735592.829000011</v>
          </cell>
        </row>
        <row r="66">
          <cell r="F66">
            <v>3387880.648</v>
          </cell>
          <cell r="J66">
            <v>4558832.2149999999</v>
          </cell>
          <cell r="N66">
            <v>4446748.620000001</v>
          </cell>
          <cell r="O66">
            <v>1607579.5969999991</v>
          </cell>
        </row>
        <row r="67">
          <cell r="F67">
            <v>2733466.392</v>
          </cell>
          <cell r="J67">
            <v>3851291.3930000002</v>
          </cell>
          <cell r="N67">
            <v>3445083.5040000007</v>
          </cell>
          <cell r="O67">
            <v>2199027.443</v>
          </cell>
        </row>
        <row r="68">
          <cell r="F68">
            <v>34572013.013000004</v>
          </cell>
          <cell r="J68">
            <v>47499698.883999996</v>
          </cell>
          <cell r="N68">
            <v>42478567.037</v>
          </cell>
          <cell r="O68">
            <v>14936918.500000015</v>
          </cell>
        </row>
        <row r="69">
          <cell r="F69">
            <v>59028111.287999988</v>
          </cell>
          <cell r="J69">
            <v>87980170.089000016</v>
          </cell>
          <cell r="N69">
            <v>98115280.342999995</v>
          </cell>
          <cell r="O69">
            <v>36090990.442999989</v>
          </cell>
        </row>
        <row r="70">
          <cell r="F70">
            <v>4927913.6490000002</v>
          </cell>
          <cell r="J70">
            <v>5680321.0360000003</v>
          </cell>
          <cell r="N70">
            <v>4913898.2199999988</v>
          </cell>
          <cell r="O70">
            <v>1862096.08</v>
          </cell>
        </row>
        <row r="71">
          <cell r="F71">
            <v>25570647.280999999</v>
          </cell>
          <cell r="J71">
            <v>37083920.819000006</v>
          </cell>
          <cell r="N71">
            <v>33460498.876999997</v>
          </cell>
          <cell r="O71">
            <v>22205148.408000007</v>
          </cell>
        </row>
        <row r="72">
          <cell r="F72">
            <v>557830.43500000006</v>
          </cell>
          <cell r="J72">
            <v>1104998.233</v>
          </cell>
          <cell r="N72">
            <v>1526443.2889999999</v>
          </cell>
          <cell r="O72">
            <v>510376</v>
          </cell>
        </row>
        <row r="73">
          <cell r="F73">
            <v>1151144.8089999999</v>
          </cell>
          <cell r="J73">
            <v>2214350.6540000001</v>
          </cell>
          <cell r="N73">
            <v>1531855.838</v>
          </cell>
          <cell r="O73">
            <v>735444.54</v>
          </cell>
        </row>
        <row r="74">
          <cell r="F74">
            <v>15418266.876</v>
          </cell>
          <cell r="J74">
            <v>13080260.161999999</v>
          </cell>
          <cell r="N74">
            <v>8483449.3740000017</v>
          </cell>
          <cell r="O74">
            <v>7291346.2270000055</v>
          </cell>
        </row>
        <row r="75">
          <cell r="F75">
            <v>1203741.473</v>
          </cell>
          <cell r="J75">
            <v>1652624.8330000003</v>
          </cell>
          <cell r="N75">
            <v>1360506.1149999998</v>
          </cell>
          <cell r="O75">
            <v>507592.60699999984</v>
          </cell>
        </row>
        <row r="76">
          <cell r="F76">
            <v>425341.61800000002</v>
          </cell>
          <cell r="J76">
            <v>797988.32900000014</v>
          </cell>
          <cell r="N76">
            <v>738629.05099999998</v>
          </cell>
          <cell r="O76">
            <v>453826.16899999976</v>
          </cell>
        </row>
        <row r="77">
          <cell r="F77">
            <v>8791373.1190000009</v>
          </cell>
          <cell r="J77">
            <v>8640684.9669999983</v>
          </cell>
          <cell r="N77">
            <v>13471214.540000003</v>
          </cell>
          <cell r="O77">
            <v>7494816.3649999946</v>
          </cell>
        </row>
        <row r="78">
          <cell r="F78">
            <v>709</v>
          </cell>
          <cell r="J78">
            <v>873</v>
          </cell>
          <cell r="N78">
            <v>647.9989999999998</v>
          </cell>
          <cell r="O78">
            <v>216.0006000000003</v>
          </cell>
        </row>
        <row r="79">
          <cell r="F79">
            <v>6223918.6310000001</v>
          </cell>
          <cell r="J79">
            <v>7662933.3280000007</v>
          </cell>
          <cell r="N79">
            <v>6607899.4789999966</v>
          </cell>
          <cell r="O79">
            <v>4015310.5700000003</v>
          </cell>
        </row>
        <row r="80">
          <cell r="F80">
            <v>295477.245</v>
          </cell>
          <cell r="J80">
            <v>388693.08699999994</v>
          </cell>
          <cell r="N80">
            <v>315749.71600000001</v>
          </cell>
          <cell r="O80">
            <v>96152.203000000212</v>
          </cell>
        </row>
        <row r="81">
          <cell r="F81">
            <v>2268833.1569999997</v>
          </cell>
          <cell r="J81">
            <v>2748121.8580000009</v>
          </cell>
          <cell r="N81">
            <v>2343248.0189999994</v>
          </cell>
          <cell r="O81">
            <v>950420.20000000019</v>
          </cell>
        </row>
        <row r="82">
          <cell r="F82">
            <v>1107619.9949999999</v>
          </cell>
          <cell r="J82">
            <v>1190215.3300000003</v>
          </cell>
          <cell r="N82">
            <v>829315.01099999947</v>
          </cell>
          <cell r="O82">
            <v>998697.9020000007</v>
          </cell>
        </row>
        <row r="83">
          <cell r="F83">
            <v>496947</v>
          </cell>
          <cell r="J83">
            <v>608672.35400000005</v>
          </cell>
          <cell r="N83">
            <v>478035.85100000002</v>
          </cell>
          <cell r="O83">
            <v>159272.99899999984</v>
          </cell>
        </row>
        <row r="84">
          <cell r="F84">
            <v>108587.14599999999</v>
          </cell>
          <cell r="J84">
            <v>195918.13899999997</v>
          </cell>
          <cell r="N84">
            <v>164296.299</v>
          </cell>
          <cell r="O84">
            <v>54651.06170000002</v>
          </cell>
        </row>
        <row r="85">
          <cell r="F85">
            <v>5807516.5899999999</v>
          </cell>
          <cell r="J85">
            <v>8683745.4139999989</v>
          </cell>
          <cell r="N85">
            <v>6476702.4280000012</v>
          </cell>
          <cell r="O85">
            <v>1673958.1740000024</v>
          </cell>
        </row>
        <row r="86">
          <cell r="F86">
            <v>19885449.620000001</v>
          </cell>
          <cell r="J86">
            <v>41792356.208000004</v>
          </cell>
          <cell r="N86">
            <v>25457573.256999992</v>
          </cell>
          <cell r="O86">
            <v>11547905.043000013</v>
          </cell>
        </row>
        <row r="87">
          <cell r="F87">
            <v>112387473.95999999</v>
          </cell>
          <cell r="J87">
            <v>137426665.63200003</v>
          </cell>
          <cell r="N87">
            <v>140864449.69199997</v>
          </cell>
          <cell r="O87">
            <v>45630362.624000013</v>
          </cell>
        </row>
        <row r="88">
          <cell r="F88">
            <v>474731.40500000003</v>
          </cell>
          <cell r="J88">
            <v>374105.81199999992</v>
          </cell>
          <cell r="N88">
            <v>455649.54900000012</v>
          </cell>
          <cell r="O88">
            <v>156482.64199999999</v>
          </cell>
        </row>
        <row r="89">
          <cell r="F89">
            <v>485724493.26999992</v>
          </cell>
          <cell r="J89">
            <v>649435332.0309999</v>
          </cell>
          <cell r="N89">
            <v>601483665.46200001</v>
          </cell>
          <cell r="O89">
            <v>260371234.23930013</v>
          </cell>
        </row>
      </sheetData>
      <sheetData sheetId="13">
        <row r="8">
          <cell r="O8">
            <v>10549671.559999999</v>
          </cell>
        </row>
        <row r="9">
          <cell r="O9">
            <v>6178133.4689999996</v>
          </cell>
        </row>
        <row r="10">
          <cell r="O10">
            <v>356117.90500000003</v>
          </cell>
        </row>
        <row r="11">
          <cell r="O11">
            <v>5470125.0789999999</v>
          </cell>
        </row>
        <row r="12">
          <cell r="O12">
            <v>32367049.699000001</v>
          </cell>
        </row>
        <row r="13">
          <cell r="O13">
            <v>1978585.5019999999</v>
          </cell>
        </row>
        <row r="14">
          <cell r="O14">
            <v>284283919.85800004</v>
          </cell>
        </row>
        <row r="15">
          <cell r="O15">
            <v>40647801.329000004</v>
          </cell>
        </row>
        <row r="16">
          <cell r="O16">
            <v>972213.42700000003</v>
          </cell>
        </row>
        <row r="17">
          <cell r="O17">
            <v>17723212.202</v>
          </cell>
        </row>
        <row r="18">
          <cell r="O18">
            <v>16006670.946</v>
          </cell>
        </row>
        <row r="19">
          <cell r="O19">
            <v>9808605.4129999988</v>
          </cell>
        </row>
        <row r="20">
          <cell r="O20">
            <v>61750483.678999998</v>
          </cell>
        </row>
        <row r="21">
          <cell r="O21">
            <v>1886212.4709999999</v>
          </cell>
        </row>
        <row r="22">
          <cell r="O22">
            <v>137814972.949</v>
          </cell>
        </row>
        <row r="23">
          <cell r="O23">
            <v>12836953.440000001</v>
          </cell>
        </row>
        <row r="24">
          <cell r="O24">
            <v>7666351.9730000002</v>
          </cell>
        </row>
        <row r="25">
          <cell r="O25">
            <v>137107518.41299999</v>
          </cell>
        </row>
        <row r="26">
          <cell r="O26">
            <v>276047932.69800001</v>
          </cell>
        </row>
        <row r="27">
          <cell r="O27">
            <v>12895135.347999999</v>
          </cell>
        </row>
        <row r="28">
          <cell r="O28">
            <v>109318040.84900001</v>
          </cell>
        </row>
        <row r="29">
          <cell r="O29">
            <v>2355050.0830000006</v>
          </cell>
        </row>
        <row r="30">
          <cell r="O30">
            <v>4524310.3359999992</v>
          </cell>
        </row>
        <row r="31">
          <cell r="O31">
            <v>21645075.517000001</v>
          </cell>
        </row>
        <row r="32">
          <cell r="O32">
            <v>3456278.52</v>
          </cell>
        </row>
        <row r="33">
          <cell r="O33">
            <v>1661066.6230000001</v>
          </cell>
        </row>
        <row r="34">
          <cell r="O34">
            <v>23600356.098999999</v>
          </cell>
        </row>
        <row r="35">
          <cell r="O35">
            <v>2375.8340499999999</v>
          </cell>
        </row>
        <row r="36">
          <cell r="O36">
            <v>21851004.458999999</v>
          </cell>
        </row>
        <row r="37">
          <cell r="O37">
            <v>1080586.3589999999</v>
          </cell>
        </row>
        <row r="38">
          <cell r="O38">
            <v>7896473.1200000001</v>
          </cell>
        </row>
        <row r="39">
          <cell r="O39">
            <v>3479258.5970000001</v>
          </cell>
        </row>
        <row r="40">
          <cell r="O40">
            <v>1713705.0419999999</v>
          </cell>
        </row>
        <row r="41">
          <cell r="O41">
            <v>503856.02359999996</v>
          </cell>
        </row>
        <row r="42">
          <cell r="O42">
            <v>18952494.36696</v>
          </cell>
        </row>
        <row r="43">
          <cell r="O43">
            <v>97878757.135000005</v>
          </cell>
        </row>
        <row r="44">
          <cell r="O44">
            <v>436292933.09400004</v>
          </cell>
        </row>
        <row r="45">
          <cell r="O45">
            <v>1416695.39</v>
          </cell>
        </row>
        <row r="46">
          <cell r="O46">
            <v>1831975984.80761</v>
          </cell>
        </row>
        <row r="51">
          <cell r="F51">
            <v>3034372.9539999999</v>
          </cell>
          <cell r="J51">
            <v>3411380.4989999998</v>
          </cell>
          <cell r="N51">
            <v>3306187.5710000005</v>
          </cell>
          <cell r="O51">
            <v>797730.53599999845</v>
          </cell>
        </row>
        <row r="52">
          <cell r="F52">
            <v>1305055.6030000001</v>
          </cell>
          <cell r="J52">
            <v>1754457.8369999998</v>
          </cell>
          <cell r="N52">
            <v>2273111.5099999993</v>
          </cell>
          <cell r="O52">
            <v>845508.51900000032</v>
          </cell>
        </row>
        <row r="53">
          <cell r="F53">
            <v>93192.005000000005</v>
          </cell>
          <cell r="J53">
            <v>109846.274</v>
          </cell>
          <cell r="N53">
            <v>115088.94399999999</v>
          </cell>
          <cell r="O53">
            <v>37990.68200000003</v>
          </cell>
        </row>
        <row r="54">
          <cell r="F54">
            <v>1445006.601</v>
          </cell>
          <cell r="J54">
            <v>1885383.8299999998</v>
          </cell>
          <cell r="N54">
            <v>1710362.6840000004</v>
          </cell>
          <cell r="O54">
            <v>429371.96399999969</v>
          </cell>
        </row>
        <row r="55">
          <cell r="F55">
            <v>6286035.1629999997</v>
          </cell>
          <cell r="J55">
            <v>12859959.687000003</v>
          </cell>
          <cell r="N55">
            <v>11088977.298999999</v>
          </cell>
          <cell r="O55">
            <v>2132077.5500000007</v>
          </cell>
        </row>
        <row r="56">
          <cell r="F56">
            <v>581178.83299999998</v>
          </cell>
          <cell r="J56">
            <v>615199.005</v>
          </cell>
          <cell r="N56">
            <v>586361.62299999991</v>
          </cell>
          <cell r="O56">
            <v>195846.04099999997</v>
          </cell>
        </row>
        <row r="57">
          <cell r="F57">
            <v>79597787.337000012</v>
          </cell>
          <cell r="J57">
            <v>98251090.256999999</v>
          </cell>
          <cell r="N57">
            <v>81774483.673000008</v>
          </cell>
          <cell r="O57">
            <v>24660558.591000021</v>
          </cell>
        </row>
        <row r="58">
          <cell r="F58">
            <v>10507509.771</v>
          </cell>
          <cell r="J58">
            <v>13466014.970999999</v>
          </cell>
          <cell r="N58">
            <v>13416476.191</v>
          </cell>
          <cell r="O58">
            <v>3257800.3960000053</v>
          </cell>
        </row>
        <row r="59">
          <cell r="F59">
            <v>275440.71899999998</v>
          </cell>
          <cell r="J59">
            <v>338254.61800000007</v>
          </cell>
          <cell r="N59">
            <v>262937.18200000003</v>
          </cell>
          <cell r="O59">
            <v>95580.907999999938</v>
          </cell>
        </row>
        <row r="60">
          <cell r="F60">
            <v>5167091.6880000001</v>
          </cell>
          <cell r="J60">
            <v>5458103.2169999992</v>
          </cell>
          <cell r="N60">
            <v>6028717.7119999994</v>
          </cell>
          <cell r="O60">
            <v>1069299.5850000009</v>
          </cell>
        </row>
        <row r="61">
          <cell r="F61">
            <v>6675752.8039999995</v>
          </cell>
          <cell r="J61">
            <v>4207590.7929999996</v>
          </cell>
          <cell r="N61">
            <v>4140246.5789999999</v>
          </cell>
          <cell r="O61">
            <v>983080.77000000142</v>
          </cell>
        </row>
        <row r="62">
          <cell r="F62">
            <v>2605597.3339999998</v>
          </cell>
          <cell r="J62">
            <v>2962476.7190000005</v>
          </cell>
          <cell r="N62">
            <v>2854794.8600000003</v>
          </cell>
          <cell r="O62">
            <v>1385736.4999999981</v>
          </cell>
        </row>
        <row r="63">
          <cell r="F63">
            <v>12694090.912</v>
          </cell>
          <cell r="J63">
            <v>24573989.535999998</v>
          </cell>
          <cell r="N63">
            <v>19912768.728</v>
          </cell>
          <cell r="O63">
            <v>4569634.5029999986</v>
          </cell>
        </row>
        <row r="64">
          <cell r="F64">
            <v>604377.10599999991</v>
          </cell>
          <cell r="J64">
            <v>383511.09568000003</v>
          </cell>
          <cell r="N64">
            <v>785646.59331999999</v>
          </cell>
          <cell r="O64">
            <v>112677.67599999998</v>
          </cell>
        </row>
        <row r="65">
          <cell r="F65">
            <v>34968754.216999993</v>
          </cell>
          <cell r="J65">
            <v>47382161.235000014</v>
          </cell>
          <cell r="N65">
            <v>41711923.733999997</v>
          </cell>
          <cell r="O65">
            <v>13752133.762999997</v>
          </cell>
        </row>
        <row r="66">
          <cell r="F66">
            <v>3265507.6150000002</v>
          </cell>
          <cell r="J66">
            <v>4301736.0379999997</v>
          </cell>
          <cell r="N66">
            <v>4062497.0300000003</v>
          </cell>
          <cell r="O66">
            <v>1207212.7570000011</v>
          </cell>
        </row>
        <row r="67">
          <cell r="F67">
            <v>1651855.86916</v>
          </cell>
          <cell r="J67">
            <v>2456082.1618400002</v>
          </cell>
          <cell r="N67">
            <v>2868120.3739999998</v>
          </cell>
          <cell r="O67">
            <v>690293.56799999997</v>
          </cell>
        </row>
        <row r="68">
          <cell r="F68">
            <v>34130147.333999999</v>
          </cell>
          <cell r="J68">
            <v>47282516.844000004</v>
          </cell>
          <cell r="N68">
            <v>42354415.652999997</v>
          </cell>
          <cell r="O68">
            <v>13340438.581999987</v>
          </cell>
        </row>
        <row r="69">
          <cell r="F69">
            <v>57556937.541000001</v>
          </cell>
          <cell r="J69">
            <v>87061278.734999985</v>
          </cell>
          <cell r="N69">
            <v>97737398.812999994</v>
          </cell>
          <cell r="O69">
            <v>33692317.609000027</v>
          </cell>
        </row>
        <row r="70">
          <cell r="F70">
            <v>4241173.0290000001</v>
          </cell>
          <cell r="J70">
            <v>3928821.2590000005</v>
          </cell>
          <cell r="N70">
            <v>3731659.9989999998</v>
          </cell>
          <cell r="O70">
            <v>993481.06099999882</v>
          </cell>
        </row>
        <row r="71">
          <cell r="F71">
            <v>24140393.707000002</v>
          </cell>
          <cell r="J71">
            <v>36587122.277000003</v>
          </cell>
          <cell r="N71">
            <v>30460849.527000003</v>
          </cell>
          <cell r="O71">
            <v>18129675.338</v>
          </cell>
        </row>
        <row r="72">
          <cell r="F72">
            <v>500052.06300000008</v>
          </cell>
          <cell r="J72">
            <v>862371.96099999989</v>
          </cell>
          <cell r="N72">
            <v>809268.69500000007</v>
          </cell>
          <cell r="O72">
            <v>183357.36400000053</v>
          </cell>
        </row>
        <row r="73">
          <cell r="F73">
            <v>1029252.3940000001</v>
          </cell>
          <cell r="J73">
            <v>1948439.0379999999</v>
          </cell>
          <cell r="N73">
            <v>1256913.858</v>
          </cell>
          <cell r="O73">
            <v>289705.04599999916</v>
          </cell>
        </row>
        <row r="74">
          <cell r="F74">
            <v>5525869.6969999997</v>
          </cell>
          <cell r="J74">
            <v>8812133.382000003</v>
          </cell>
          <cell r="N74">
            <v>6117494.5710000005</v>
          </cell>
          <cell r="O74">
            <v>1189577.8669999987</v>
          </cell>
        </row>
        <row r="75">
          <cell r="F75">
            <v>973875.07400000002</v>
          </cell>
          <cell r="J75">
            <v>1125799.8199999998</v>
          </cell>
          <cell r="N75">
            <v>1091898.2569999998</v>
          </cell>
          <cell r="O75">
            <v>264705.36900000041</v>
          </cell>
        </row>
        <row r="76">
          <cell r="F76">
            <v>377300.28800000006</v>
          </cell>
          <cell r="J76">
            <v>624903.08399999992</v>
          </cell>
          <cell r="N76">
            <v>560195.71399999992</v>
          </cell>
          <cell r="O76">
            <v>98667.537000000244</v>
          </cell>
        </row>
        <row r="77">
          <cell r="F77">
            <v>7250305.4168400001</v>
          </cell>
          <cell r="J77">
            <v>6750955.4354799986</v>
          </cell>
          <cell r="N77">
            <v>8298476.015680002</v>
          </cell>
          <cell r="O77">
            <v>1300619.2309999987</v>
          </cell>
        </row>
        <row r="78">
          <cell r="F78">
            <v>651.25</v>
          </cell>
          <cell r="J78">
            <v>871.94</v>
          </cell>
          <cell r="N78">
            <v>647.70299999999997</v>
          </cell>
          <cell r="O78">
            <v>204.9410499999999</v>
          </cell>
        </row>
        <row r="79">
          <cell r="F79">
            <v>6219970.8659999995</v>
          </cell>
          <cell r="J79">
            <v>7618035.4709999999</v>
          </cell>
          <cell r="N79">
            <v>6601678.6020000037</v>
          </cell>
          <cell r="O79">
            <v>1411319.5199999958</v>
          </cell>
        </row>
        <row r="80">
          <cell r="F80">
            <v>294330.95000000007</v>
          </cell>
          <cell r="J80">
            <v>388657.24699999997</v>
          </cell>
          <cell r="N80">
            <v>316153.15700000001</v>
          </cell>
          <cell r="O80">
            <v>81445.004999999888</v>
          </cell>
        </row>
        <row r="81">
          <cell r="F81">
            <v>2230267.1259999997</v>
          </cell>
          <cell r="J81">
            <v>2726083.5020000008</v>
          </cell>
          <cell r="N81">
            <v>2267024.0719999997</v>
          </cell>
          <cell r="O81">
            <v>673098.41999999993</v>
          </cell>
        </row>
        <row r="82">
          <cell r="F82">
            <v>1100834.368</v>
          </cell>
          <cell r="J82">
            <v>1183762.4070000004</v>
          </cell>
          <cell r="N82">
            <v>838413.03999999957</v>
          </cell>
          <cell r="O82">
            <v>356248.78200000012</v>
          </cell>
        </row>
        <row r="83">
          <cell r="F83">
            <v>496947</v>
          </cell>
          <cell r="J83">
            <v>608672.35299999989</v>
          </cell>
          <cell r="N83">
            <v>478035.85100000002</v>
          </cell>
          <cell r="O83">
            <v>130049.83799999999</v>
          </cell>
        </row>
        <row r="84">
          <cell r="F84">
            <v>108579.844</v>
          </cell>
          <cell r="J84">
            <v>181557.43200000003</v>
          </cell>
          <cell r="N84">
            <v>163587.79700000002</v>
          </cell>
          <cell r="O84">
            <v>50130.950599999924</v>
          </cell>
        </row>
        <row r="85">
          <cell r="F85">
            <v>3839328.3130000001</v>
          </cell>
          <cell r="J85">
            <v>8293933.8089999994</v>
          </cell>
          <cell r="N85">
            <v>6134286.6399999987</v>
          </cell>
          <cell r="O85">
            <v>684945.60496000201</v>
          </cell>
        </row>
        <row r="86">
          <cell r="F86">
            <v>19885449.620000001</v>
          </cell>
          <cell r="J86">
            <v>41792356.207000002</v>
          </cell>
          <cell r="N86">
            <v>25457573.256000005</v>
          </cell>
          <cell r="O86">
            <v>10743378.052000001</v>
          </cell>
        </row>
        <row r="87">
          <cell r="F87">
            <v>112385907.57800001</v>
          </cell>
          <cell r="J87">
            <v>137412987.59200001</v>
          </cell>
          <cell r="N87">
            <v>140863881.491</v>
          </cell>
          <cell r="O87">
            <v>45630156.433000028</v>
          </cell>
        </row>
        <row r="88">
          <cell r="F88">
            <v>474730.97399999999</v>
          </cell>
          <cell r="J88">
            <v>363862.967</v>
          </cell>
          <cell r="N88">
            <v>455357.43700000003</v>
          </cell>
          <cell r="O88">
            <v>122744.01199999987</v>
          </cell>
        </row>
        <row r="89">
          <cell r="F89">
            <v>453520910.96399999</v>
          </cell>
          <cell r="J89">
            <v>619972360.53600001</v>
          </cell>
          <cell r="N89">
            <v>572893912.43600011</v>
          </cell>
          <cell r="O89">
            <v>185588800.87161008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6"/>
  <sheetViews>
    <sheetView view="pageBreakPreview" zoomScaleNormal="100" zoomScaleSheetLayoutView="100" workbookViewId="0">
      <pane xSplit="2" ySplit="6" topLeftCell="C35" activePane="bottomRight" state="frozen"/>
      <selection pane="topRight" activeCell="C1" sqref="C1"/>
      <selection pane="bottomLeft" activeCell="A7" sqref="A7"/>
      <selection pane="bottomRight" activeCell="M40" sqref="M40"/>
    </sheetView>
  </sheetViews>
  <sheetFormatPr defaultRowHeight="12.75" x14ac:dyDescent="0.2"/>
  <cols>
    <col min="1" max="1" width="1.85546875" style="6" customWidth="1"/>
    <col min="2" max="2" width="42.140625" style="6" customWidth="1"/>
    <col min="3" max="6" width="12" style="7" customWidth="1"/>
    <col min="7" max="7" width="14" style="7" bestFit="1" customWidth="1"/>
    <col min="8" max="11" width="12" style="7" customWidth="1"/>
    <col min="12" max="12" width="14" style="7" bestFit="1" customWidth="1"/>
    <col min="13" max="17" width="12" style="7" customWidth="1"/>
    <col min="18" max="21" width="9.140625" style="7"/>
    <col min="22" max="22" width="10.42578125" style="7" customWidth="1"/>
    <col min="23" max="16384" width="9.140625" style="7"/>
  </cols>
  <sheetData>
    <row r="1" spans="1:33" ht="14.25" x14ac:dyDescent="0.2">
      <c r="A1" s="5" t="s">
        <v>19</v>
      </c>
    </row>
    <row r="2" spans="1:33" x14ac:dyDescent="0.2">
      <c r="A2" s="6" t="s">
        <v>20</v>
      </c>
    </row>
    <row r="3" spans="1:33" x14ac:dyDescent="0.2">
      <c r="A3" s="6" t="s">
        <v>21</v>
      </c>
    </row>
    <row r="5" spans="1:33" s="8" customFormat="1" ht="18.75" customHeight="1" x14ac:dyDescent="0.2">
      <c r="A5" s="120" t="s">
        <v>22</v>
      </c>
      <c r="B5" s="120"/>
      <c r="C5" s="121" t="s">
        <v>23</v>
      </c>
      <c r="D5" s="121"/>
      <c r="E5" s="121"/>
      <c r="F5" s="121"/>
      <c r="G5" s="121"/>
      <c r="H5" s="121" t="s">
        <v>24</v>
      </c>
      <c r="I5" s="121"/>
      <c r="J5" s="121"/>
      <c r="K5" s="121"/>
      <c r="L5" s="121"/>
      <c r="M5" s="121" t="s">
        <v>25</v>
      </c>
      <c r="N5" s="121"/>
      <c r="O5" s="121"/>
      <c r="P5" s="121"/>
      <c r="Q5" s="121"/>
      <c r="R5" s="121" t="s">
        <v>26</v>
      </c>
      <c r="S5" s="121"/>
      <c r="T5" s="121"/>
      <c r="U5" s="121"/>
      <c r="V5" s="121"/>
    </row>
    <row r="6" spans="1:33" s="8" customFormat="1" ht="25.5" x14ac:dyDescent="0.2">
      <c r="A6" s="120"/>
      <c r="B6" s="120"/>
      <c r="C6" s="9" t="s">
        <v>27</v>
      </c>
      <c r="D6" s="9" t="s">
        <v>28</v>
      </c>
      <c r="E6" s="9" t="s">
        <v>29</v>
      </c>
      <c r="F6" s="9" t="s">
        <v>30</v>
      </c>
      <c r="G6" s="9" t="s">
        <v>31</v>
      </c>
      <c r="H6" s="9" t="s">
        <v>27</v>
      </c>
      <c r="I6" s="9" t="s">
        <v>28</v>
      </c>
      <c r="J6" s="9" t="s">
        <v>29</v>
      </c>
      <c r="K6" s="9" t="s">
        <v>30</v>
      </c>
      <c r="L6" s="9" t="s">
        <v>31</v>
      </c>
      <c r="M6" s="9" t="s">
        <v>27</v>
      </c>
      <c r="N6" s="9" t="s">
        <v>28</v>
      </c>
      <c r="O6" s="9" t="s">
        <v>29</v>
      </c>
      <c r="P6" s="9" t="s">
        <v>30</v>
      </c>
      <c r="Q6" s="9" t="s">
        <v>31</v>
      </c>
      <c r="R6" s="9" t="s">
        <v>27</v>
      </c>
      <c r="S6" s="9" t="s">
        <v>28</v>
      </c>
      <c r="T6" s="9" t="s">
        <v>29</v>
      </c>
      <c r="U6" s="9" t="s">
        <v>30</v>
      </c>
      <c r="V6" s="9" t="s">
        <v>31</v>
      </c>
    </row>
    <row r="7" spans="1:33" x14ac:dyDescent="0.2">
      <c r="A7" s="10"/>
      <c r="B7" s="10"/>
      <c r="C7" s="11"/>
      <c r="D7" s="11"/>
      <c r="E7" s="11"/>
      <c r="F7" s="11"/>
      <c r="G7" s="11"/>
      <c r="H7" s="11"/>
      <c r="I7" s="11"/>
      <c r="J7" s="11"/>
      <c r="K7" s="11"/>
      <c r="L7" s="11"/>
      <c r="M7" s="11"/>
      <c r="N7" s="11"/>
      <c r="O7" s="11"/>
      <c r="P7" s="11"/>
      <c r="Q7" s="11"/>
      <c r="R7" s="12"/>
      <c r="S7" s="12"/>
      <c r="T7" s="12"/>
      <c r="U7" s="12"/>
      <c r="V7" s="12"/>
    </row>
    <row r="8" spans="1:33" s="16" customFormat="1" x14ac:dyDescent="0.2">
      <c r="A8" s="13" t="s">
        <v>32</v>
      </c>
      <c r="B8" s="13"/>
      <c r="C8" s="14">
        <f t="shared" ref="C8:Q8" si="0">+C10+C48</f>
        <v>485724493.26999998</v>
      </c>
      <c r="D8" s="14">
        <f t="shared" si="0"/>
        <v>649435332.0309999</v>
      </c>
      <c r="E8" s="14">
        <f t="shared" si="0"/>
        <v>601483665.46200001</v>
      </c>
      <c r="F8" s="14">
        <f t="shared" si="0"/>
        <v>260371234.23930013</v>
      </c>
      <c r="G8" s="14">
        <f t="shared" si="0"/>
        <v>1997014725.0022998</v>
      </c>
      <c r="H8" s="14">
        <f t="shared" si="0"/>
        <v>453520910.96399999</v>
      </c>
      <c r="I8" s="14">
        <f t="shared" si="0"/>
        <v>619972360.53600001</v>
      </c>
      <c r="J8" s="14">
        <f t="shared" si="0"/>
        <v>572893912.43600011</v>
      </c>
      <c r="K8" s="14">
        <f t="shared" si="0"/>
        <v>185588800.87161008</v>
      </c>
      <c r="L8" s="14">
        <f t="shared" si="0"/>
        <v>1831975984.80761</v>
      </c>
      <c r="M8" s="14">
        <f t="shared" si="0"/>
        <v>32203582.305999972</v>
      </c>
      <c r="N8" s="14">
        <f t="shared" si="0"/>
        <v>29462971.494999979</v>
      </c>
      <c r="O8" s="14">
        <f t="shared" si="0"/>
        <v>28589753.025999963</v>
      </c>
      <c r="P8" s="14">
        <f t="shared" si="0"/>
        <v>74782433.367690027</v>
      </c>
      <c r="Q8" s="14">
        <f t="shared" si="0"/>
        <v>165038740.19468987</v>
      </c>
      <c r="R8" s="15">
        <f>+H8/C8*100</f>
        <v>93.369990035050805</v>
      </c>
      <c r="S8" s="15">
        <f>+I8/D8*100</f>
        <v>95.46329402761944</v>
      </c>
      <c r="T8" s="15">
        <f>+J8/E8*100</f>
        <v>95.246794773048393</v>
      </c>
      <c r="U8" s="15">
        <f>+K8/F8*100</f>
        <v>71.278534825026199</v>
      </c>
      <c r="V8" s="15">
        <f>+L8/G8*100</f>
        <v>91.735727427122512</v>
      </c>
      <c r="X8" s="16" t="b">
        <f>+C8='[1]NCA RELEASES (2)'!F89</f>
        <v>1</v>
      </c>
      <c r="Y8" s="16" t="b">
        <f>+D8='[1]NCA RELEASES (2)'!J89</f>
        <v>1</v>
      </c>
      <c r="Z8" s="16" t="b">
        <f>+E8='[1]NCA RELEASES (2)'!N89</f>
        <v>1</v>
      </c>
      <c r="AA8" s="16" t="b">
        <f>+F8='[1]NCA RELEASES (2)'!O89</f>
        <v>1</v>
      </c>
      <c r="AB8" s="16" t="b">
        <f>+G8='[1]NCA RELEASES (2)'!O46</f>
        <v>1</v>
      </c>
      <c r="AC8" s="16" t="b">
        <f>+H8='[1]all(net trust &amp;WF) (2)'!F89</f>
        <v>1</v>
      </c>
      <c r="AD8" s="16" t="b">
        <f>+I8='[1]all(net trust &amp;WF) (2)'!J89</f>
        <v>1</v>
      </c>
      <c r="AE8" s="16" t="b">
        <f>+J8='[1]all(net trust &amp;WF) (2)'!N89</f>
        <v>1</v>
      </c>
      <c r="AF8" s="16" t="b">
        <f>+K8='[1]all(net trust &amp;WF) (2)'!O89</f>
        <v>1</v>
      </c>
      <c r="AG8" s="16" t="b">
        <f>+L8='[1]all(net trust &amp;WF) (2)'!O46</f>
        <v>1</v>
      </c>
    </row>
    <row r="9" spans="1:33" x14ac:dyDescent="0.2">
      <c r="C9" s="11"/>
      <c r="D9" s="11"/>
      <c r="E9" s="11"/>
      <c r="F9" s="11"/>
      <c r="G9" s="11"/>
      <c r="H9" s="11"/>
      <c r="I9" s="11"/>
      <c r="J9" s="11"/>
      <c r="K9" s="11"/>
      <c r="L9" s="11"/>
      <c r="M9" s="11"/>
      <c r="N9" s="11"/>
      <c r="O9" s="11"/>
      <c r="P9" s="11"/>
      <c r="Q9" s="11"/>
      <c r="R9" s="17"/>
      <c r="S9" s="17"/>
      <c r="T9" s="17"/>
      <c r="U9" s="17"/>
      <c r="V9" s="17"/>
    </row>
    <row r="10" spans="1:33" ht="15" x14ac:dyDescent="0.35">
      <c r="A10" s="6" t="s">
        <v>33</v>
      </c>
      <c r="C10" s="18">
        <f t="shared" ref="C10:Q10" si="1">SUM(C12:C46)</f>
        <v>352976838.28499997</v>
      </c>
      <c r="D10" s="18">
        <f t="shared" si="1"/>
        <v>469842204.37899989</v>
      </c>
      <c r="E10" s="18">
        <f t="shared" si="1"/>
        <v>434705992.96400005</v>
      </c>
      <c r="F10" s="18">
        <f t="shared" si="1"/>
        <v>203036483.93030012</v>
      </c>
      <c r="G10" s="18">
        <f t="shared" si="1"/>
        <v>1460561519.5582998</v>
      </c>
      <c r="H10" s="18">
        <f t="shared" si="1"/>
        <v>320774822.792</v>
      </c>
      <c r="I10" s="18">
        <f t="shared" si="1"/>
        <v>440403153.76999998</v>
      </c>
      <c r="J10" s="18">
        <f t="shared" si="1"/>
        <v>406117100.25200003</v>
      </c>
      <c r="K10" s="18">
        <f t="shared" si="1"/>
        <v>129092522.37461004</v>
      </c>
      <c r="L10" s="18">
        <f t="shared" si="1"/>
        <v>1296387599.1886098</v>
      </c>
      <c r="M10" s="18">
        <f t="shared" si="1"/>
        <v>32202015.492999993</v>
      </c>
      <c r="N10" s="18">
        <f t="shared" si="1"/>
        <v>29439050.608999956</v>
      </c>
      <c r="O10" s="18">
        <f t="shared" si="1"/>
        <v>28588892.712000012</v>
      </c>
      <c r="P10" s="18">
        <f t="shared" si="1"/>
        <v>73943961.555690035</v>
      </c>
      <c r="Q10" s="18">
        <f t="shared" si="1"/>
        <v>164173920.36968994</v>
      </c>
      <c r="R10" s="17">
        <f>+H10/C10*100</f>
        <v>90.877017412967049</v>
      </c>
      <c r="S10" s="17">
        <f>+I10/D10*100</f>
        <v>93.734268583234211</v>
      </c>
      <c r="T10" s="17">
        <f>+J10/E10*100</f>
        <v>93.423395772147174</v>
      </c>
      <c r="U10" s="17">
        <f>+K10/F10*100</f>
        <v>63.580948544659535</v>
      </c>
      <c r="V10" s="17">
        <f>+L10/G10*100</f>
        <v>88.759534044184647</v>
      </c>
    </row>
    <row r="11" spans="1:33" x14ac:dyDescent="0.2">
      <c r="C11" s="11"/>
      <c r="D11" s="11"/>
      <c r="E11" s="11"/>
      <c r="F11" s="11"/>
      <c r="G11" s="11"/>
      <c r="H11" s="11"/>
      <c r="I11" s="11"/>
      <c r="J11" s="11"/>
      <c r="K11" s="11"/>
      <c r="L11" s="11"/>
      <c r="M11" s="11"/>
      <c r="N11" s="11"/>
      <c r="O11" s="11"/>
      <c r="P11" s="11"/>
      <c r="Q11" s="11"/>
      <c r="R11" s="17"/>
      <c r="S11" s="17"/>
      <c r="T11" s="17"/>
      <c r="U11" s="17"/>
      <c r="V11" s="17"/>
    </row>
    <row r="12" spans="1:33" x14ac:dyDescent="0.2">
      <c r="B12" s="19" t="s">
        <v>34</v>
      </c>
      <c r="C12" s="11">
        <v>3092355.378</v>
      </c>
      <c r="D12" s="11">
        <v>3479964.9</v>
      </c>
      <c r="E12" s="11">
        <v>3643433.6670000004</v>
      </c>
      <c r="F12" s="11">
        <v>1245502</v>
      </c>
      <c r="G12" s="11">
        <f>SUM(C12:F12)</f>
        <v>11461255.945</v>
      </c>
      <c r="H12" s="11">
        <v>3034372.9539999999</v>
      </c>
      <c r="I12" s="11">
        <v>3411380.4989999998</v>
      </c>
      <c r="J12" s="11">
        <v>3306187.5710000005</v>
      </c>
      <c r="K12" s="11">
        <v>797730.53599999845</v>
      </c>
      <c r="L12" s="11">
        <f>SUM(H12:K12)</f>
        <v>10549671.559999999</v>
      </c>
      <c r="M12" s="11">
        <f t="shared" ref="M12:P46" si="2">+C12-H12</f>
        <v>57982.424000000115</v>
      </c>
      <c r="N12" s="11">
        <f t="shared" si="2"/>
        <v>68584.401000000071</v>
      </c>
      <c r="O12" s="11">
        <f t="shared" si="2"/>
        <v>337246.0959999999</v>
      </c>
      <c r="P12" s="11">
        <f t="shared" si="2"/>
        <v>447771.46400000155</v>
      </c>
      <c r="Q12" s="11">
        <f>SUM(M12:P12)</f>
        <v>911584.38500000164</v>
      </c>
      <c r="R12" s="17">
        <f t="shared" ref="R12:V46" si="3">+H12/C12*100</f>
        <v>98.124975401840757</v>
      </c>
      <c r="S12" s="17">
        <f t="shared" si="3"/>
        <v>98.029164001050688</v>
      </c>
      <c r="T12" s="17">
        <f t="shared" si="3"/>
        <v>90.743728942986692</v>
      </c>
      <c r="U12" s="17">
        <f t="shared" si="3"/>
        <v>64.048916501137569</v>
      </c>
      <c r="V12" s="17">
        <f t="shared" si="3"/>
        <v>92.046383141825899</v>
      </c>
      <c r="X12" s="7" t="b">
        <f>+C12='[1]NCA RELEASES (2)'!F51</f>
        <v>1</v>
      </c>
      <c r="Y12" s="7" t="b">
        <f>+D12='[1]NCA RELEASES (2)'!J51</f>
        <v>1</v>
      </c>
      <c r="Z12" s="7" t="b">
        <f>+E12='[1]NCA RELEASES (2)'!N51</f>
        <v>1</v>
      </c>
      <c r="AA12" s="7" t="b">
        <f>+F12='[1]NCA RELEASES (2)'!O51</f>
        <v>1</v>
      </c>
      <c r="AB12" s="7" t="b">
        <f>+G12='[1]NCA RELEASES (2)'!O8</f>
        <v>1</v>
      </c>
      <c r="AC12" s="7" t="b">
        <f>+H12='[1]all(net trust &amp;WF) (2)'!F51</f>
        <v>1</v>
      </c>
      <c r="AD12" s="7" t="b">
        <f>+I12='[1]all(net trust &amp;WF) (2)'!J51</f>
        <v>1</v>
      </c>
      <c r="AE12" s="7" t="b">
        <f>+J12='[1]all(net trust &amp;WF) (2)'!N51</f>
        <v>1</v>
      </c>
      <c r="AF12" s="7" t="b">
        <f>+K12='[1]all(net trust &amp;WF) (2)'!O51</f>
        <v>1</v>
      </c>
      <c r="AG12" s="7" t="b">
        <f>+L12='[1]all(net trust &amp;WF) (2)'!O8</f>
        <v>1</v>
      </c>
    </row>
    <row r="13" spans="1:33" x14ac:dyDescent="0.2">
      <c r="B13" s="19" t="s">
        <v>35</v>
      </c>
      <c r="C13" s="11">
        <v>3139315.9</v>
      </c>
      <c r="D13" s="11">
        <v>3269234.3300000005</v>
      </c>
      <c r="E13" s="11">
        <v>3210302.8669999987</v>
      </c>
      <c r="F13" s="11">
        <v>1661750.4509999994</v>
      </c>
      <c r="G13" s="11">
        <f t="shared" ref="G13:G46" si="4">SUM(C13:F13)</f>
        <v>11280603.547999999</v>
      </c>
      <c r="H13" s="11">
        <v>1305055.6030000001</v>
      </c>
      <c r="I13" s="11">
        <v>1754457.8369999998</v>
      </c>
      <c r="J13" s="11">
        <v>2273111.5099999993</v>
      </c>
      <c r="K13" s="11">
        <v>845508.51900000032</v>
      </c>
      <c r="L13" s="11">
        <f t="shared" ref="L13:L46" si="5">SUM(H13:K13)</f>
        <v>6178133.4689999996</v>
      </c>
      <c r="M13" s="11">
        <f t="shared" si="2"/>
        <v>1834260.2969999998</v>
      </c>
      <c r="N13" s="11">
        <f t="shared" si="2"/>
        <v>1514776.4930000007</v>
      </c>
      <c r="O13" s="11">
        <f t="shared" si="2"/>
        <v>937191.35699999938</v>
      </c>
      <c r="P13" s="11">
        <f t="shared" si="2"/>
        <v>816241.9319999991</v>
      </c>
      <c r="Q13" s="11">
        <f t="shared" ref="Q13:Q46" si="6">SUM(M13:P13)</f>
        <v>5102470.078999999</v>
      </c>
      <c r="R13" s="17">
        <f t="shared" si="3"/>
        <v>41.571337341361541</v>
      </c>
      <c r="S13" s="17">
        <f t="shared" si="3"/>
        <v>53.665710680335344</v>
      </c>
      <c r="T13" s="17">
        <f t="shared" si="3"/>
        <v>70.806761983930912</v>
      </c>
      <c r="U13" s="17">
        <f t="shared" si="3"/>
        <v>50.880595127336633</v>
      </c>
      <c r="V13" s="17">
        <f t="shared" si="3"/>
        <v>54.767756376788498</v>
      </c>
      <c r="X13" s="7" t="b">
        <f>+C13='[1]NCA RELEASES (2)'!F52</f>
        <v>1</v>
      </c>
      <c r="Y13" s="7" t="b">
        <f>+D13='[1]NCA RELEASES (2)'!J52</f>
        <v>1</v>
      </c>
      <c r="Z13" s="7" t="b">
        <f>+E13='[1]NCA RELEASES (2)'!N52</f>
        <v>1</v>
      </c>
      <c r="AA13" s="7" t="b">
        <f>+F13='[1]NCA RELEASES (2)'!O52</f>
        <v>1</v>
      </c>
      <c r="AB13" s="7" t="b">
        <f>+G13='[1]NCA RELEASES (2)'!O9</f>
        <v>1</v>
      </c>
      <c r="AC13" s="7" t="b">
        <f>+H13='[1]all(net trust &amp;WF) (2)'!F52</f>
        <v>1</v>
      </c>
      <c r="AD13" s="7" t="b">
        <f>+I13='[1]all(net trust &amp;WF) (2)'!J52</f>
        <v>1</v>
      </c>
      <c r="AE13" s="7" t="b">
        <f>+J13='[1]all(net trust &amp;WF) (2)'!N52</f>
        <v>1</v>
      </c>
      <c r="AF13" s="7" t="b">
        <f>+K13='[1]all(net trust &amp;WF) (2)'!O52</f>
        <v>1</v>
      </c>
      <c r="AG13" s="7" t="b">
        <f>+L13='[1]all(net trust &amp;WF) (2)'!O9</f>
        <v>1</v>
      </c>
    </row>
    <row r="14" spans="1:33" x14ac:dyDescent="0.2">
      <c r="B14" s="19" t="s">
        <v>36</v>
      </c>
      <c r="C14" s="11">
        <v>103239.916</v>
      </c>
      <c r="D14" s="11">
        <v>109929.046</v>
      </c>
      <c r="E14" s="11">
        <v>207315.83900000004</v>
      </c>
      <c r="F14" s="11">
        <v>75329.075999999943</v>
      </c>
      <c r="G14" s="11">
        <f t="shared" si="4"/>
        <v>495813.87699999998</v>
      </c>
      <c r="H14" s="11">
        <v>93192.005000000005</v>
      </c>
      <c r="I14" s="11">
        <v>109846.274</v>
      </c>
      <c r="J14" s="11">
        <v>115088.94399999999</v>
      </c>
      <c r="K14" s="11">
        <v>37990.68200000003</v>
      </c>
      <c r="L14" s="11">
        <f t="shared" si="5"/>
        <v>356117.90500000003</v>
      </c>
      <c r="M14" s="11">
        <f t="shared" si="2"/>
        <v>10047.910999999993</v>
      </c>
      <c r="N14" s="11">
        <f t="shared" si="2"/>
        <v>82.771999999997206</v>
      </c>
      <c r="O14" s="11">
        <f t="shared" si="2"/>
        <v>92226.895000000048</v>
      </c>
      <c r="P14" s="11">
        <f t="shared" si="2"/>
        <v>37338.393999999913</v>
      </c>
      <c r="Q14" s="11">
        <f t="shared" si="6"/>
        <v>139695.97199999995</v>
      </c>
      <c r="R14" s="17">
        <f t="shared" si="3"/>
        <v>90.26741652908747</v>
      </c>
      <c r="S14" s="17">
        <f t="shared" si="3"/>
        <v>99.924704158717077</v>
      </c>
      <c r="T14" s="17">
        <f t="shared" si="3"/>
        <v>55.5138211123367</v>
      </c>
      <c r="U14" s="17">
        <f t="shared" si="3"/>
        <v>50.432958981204088</v>
      </c>
      <c r="V14" s="17">
        <f t="shared" si="3"/>
        <v>71.824916872990229</v>
      </c>
      <c r="X14" s="7" t="b">
        <f>+C14='[1]NCA RELEASES (2)'!F53</f>
        <v>1</v>
      </c>
      <c r="Y14" s="7" t="b">
        <f>+D14='[1]NCA RELEASES (2)'!J53</f>
        <v>1</v>
      </c>
      <c r="Z14" s="7" t="b">
        <f>+E14='[1]NCA RELEASES (2)'!N53</f>
        <v>1</v>
      </c>
      <c r="AA14" s="7" t="b">
        <f>+F14='[1]NCA RELEASES (2)'!O53</f>
        <v>1</v>
      </c>
      <c r="AB14" s="7" t="b">
        <f>+G14='[1]NCA RELEASES (2)'!O10</f>
        <v>1</v>
      </c>
      <c r="AC14" s="7" t="b">
        <f>+H14='[1]all(net trust &amp;WF) (2)'!F53</f>
        <v>1</v>
      </c>
      <c r="AD14" s="7" t="b">
        <f>+I14='[1]all(net trust &amp;WF) (2)'!J53</f>
        <v>1</v>
      </c>
      <c r="AE14" s="7" t="b">
        <f>+J14='[1]all(net trust &amp;WF) (2)'!N53</f>
        <v>1</v>
      </c>
      <c r="AF14" s="7" t="b">
        <f>+K14='[1]all(net trust &amp;WF) (2)'!O53</f>
        <v>1</v>
      </c>
      <c r="AG14" s="7" t="b">
        <f>+L14='[1]all(net trust &amp;WF) (2)'!O10</f>
        <v>1</v>
      </c>
    </row>
    <row r="15" spans="1:33" x14ac:dyDescent="0.2">
      <c r="B15" s="19" t="s">
        <v>37</v>
      </c>
      <c r="C15" s="11">
        <v>1563107.95</v>
      </c>
      <c r="D15" s="11">
        <v>2205439.0120000001</v>
      </c>
      <c r="E15" s="11">
        <v>2067000.6669999994</v>
      </c>
      <c r="F15" s="11">
        <v>842787.78399999999</v>
      </c>
      <c r="G15" s="11">
        <f t="shared" si="4"/>
        <v>6678335.4129999997</v>
      </c>
      <c r="H15" s="11">
        <v>1445006.601</v>
      </c>
      <c r="I15" s="11">
        <v>1885383.8299999998</v>
      </c>
      <c r="J15" s="11">
        <v>1710362.6840000004</v>
      </c>
      <c r="K15" s="11">
        <v>429371.96399999969</v>
      </c>
      <c r="L15" s="11">
        <f t="shared" si="5"/>
        <v>5470125.0789999999</v>
      </c>
      <c r="M15" s="11">
        <f t="shared" si="2"/>
        <v>118101.34899999993</v>
      </c>
      <c r="N15" s="11">
        <f t="shared" si="2"/>
        <v>320055.18200000026</v>
      </c>
      <c r="O15" s="11">
        <f t="shared" si="2"/>
        <v>356637.98299999908</v>
      </c>
      <c r="P15" s="11">
        <f t="shared" si="2"/>
        <v>413415.8200000003</v>
      </c>
      <c r="Q15" s="11">
        <f t="shared" si="6"/>
        <v>1208210.3339999996</v>
      </c>
      <c r="R15" s="17">
        <f t="shared" si="3"/>
        <v>92.444453436501306</v>
      </c>
      <c r="S15" s="17">
        <f t="shared" si="3"/>
        <v>85.487915092707169</v>
      </c>
      <c r="T15" s="17">
        <f t="shared" si="3"/>
        <v>82.746111856963452</v>
      </c>
      <c r="U15" s="17">
        <f t="shared" si="3"/>
        <v>50.946628813499707</v>
      </c>
      <c r="V15" s="17">
        <f t="shared" si="3"/>
        <v>81.908510739845354</v>
      </c>
      <c r="X15" s="7" t="b">
        <f>+C15='[1]NCA RELEASES (2)'!F54</f>
        <v>1</v>
      </c>
      <c r="Y15" s="7" t="b">
        <f>+D15='[1]NCA RELEASES (2)'!J54</f>
        <v>1</v>
      </c>
      <c r="Z15" s="7" t="b">
        <f>+E15='[1]NCA RELEASES (2)'!N54</f>
        <v>1</v>
      </c>
      <c r="AA15" s="7" t="b">
        <f>+F15='[1]NCA RELEASES (2)'!O54</f>
        <v>1</v>
      </c>
      <c r="AB15" s="7" t="b">
        <f>+G15='[1]NCA RELEASES (2)'!O11</f>
        <v>1</v>
      </c>
      <c r="AC15" s="7" t="b">
        <f>+H15='[1]all(net trust &amp;WF) (2)'!F54</f>
        <v>1</v>
      </c>
      <c r="AD15" s="7" t="b">
        <f>+I15='[1]all(net trust &amp;WF) (2)'!J54</f>
        <v>1</v>
      </c>
      <c r="AE15" s="7" t="b">
        <f>+J15='[1]all(net trust &amp;WF) (2)'!N54</f>
        <v>1</v>
      </c>
      <c r="AF15" s="7" t="b">
        <f>+K15='[1]all(net trust &amp;WF) (2)'!O54</f>
        <v>1</v>
      </c>
      <c r="AG15" s="7" t="b">
        <f>+L15='[1]all(net trust &amp;WF) (2)'!O11</f>
        <v>1</v>
      </c>
    </row>
    <row r="16" spans="1:33" x14ac:dyDescent="0.2">
      <c r="B16" s="19" t="s">
        <v>38</v>
      </c>
      <c r="C16" s="11">
        <v>7574563.5870000003</v>
      </c>
      <c r="D16" s="11">
        <v>13749895.618999999</v>
      </c>
      <c r="E16" s="11">
        <v>13205073.769999996</v>
      </c>
      <c r="F16" s="11">
        <v>5893159.0230000019</v>
      </c>
      <c r="G16" s="11">
        <f t="shared" si="4"/>
        <v>40422691.998999998</v>
      </c>
      <c r="H16" s="11">
        <v>6286035.1629999997</v>
      </c>
      <c r="I16" s="11">
        <v>12859959.687000003</v>
      </c>
      <c r="J16" s="11">
        <v>11088977.298999999</v>
      </c>
      <c r="K16" s="11">
        <v>2132077.5500000007</v>
      </c>
      <c r="L16" s="11">
        <f t="shared" si="5"/>
        <v>32367049.699000001</v>
      </c>
      <c r="M16" s="11">
        <f t="shared" si="2"/>
        <v>1288528.4240000006</v>
      </c>
      <c r="N16" s="11">
        <f t="shared" si="2"/>
        <v>889935.9319999963</v>
      </c>
      <c r="O16" s="11">
        <f t="shared" si="2"/>
        <v>2116096.4709999971</v>
      </c>
      <c r="P16" s="11">
        <f t="shared" si="2"/>
        <v>3761081.4730000012</v>
      </c>
      <c r="Q16" s="11">
        <f t="shared" si="6"/>
        <v>8055642.2999999952</v>
      </c>
      <c r="R16" s="17">
        <f t="shared" si="3"/>
        <v>82.98874371836466</v>
      </c>
      <c r="S16" s="17">
        <f t="shared" si="3"/>
        <v>93.52768954281909</v>
      </c>
      <c r="T16" s="17">
        <f t="shared" si="3"/>
        <v>83.975125714121646</v>
      </c>
      <c r="U16" s="17">
        <f t="shared" si="3"/>
        <v>36.178856563667516</v>
      </c>
      <c r="V16" s="17">
        <f t="shared" si="3"/>
        <v>80.071484847671002</v>
      </c>
      <c r="X16" s="7" t="b">
        <f>+C16='[1]NCA RELEASES (2)'!F55</f>
        <v>1</v>
      </c>
      <c r="Y16" s="7" t="b">
        <f>+D16='[1]NCA RELEASES (2)'!J55</f>
        <v>1</v>
      </c>
      <c r="Z16" s="7" t="b">
        <f>+E16='[1]NCA RELEASES (2)'!N55</f>
        <v>1</v>
      </c>
      <c r="AA16" s="7" t="b">
        <f>+F16='[1]NCA RELEASES (2)'!O55</f>
        <v>1</v>
      </c>
      <c r="AB16" s="7" t="b">
        <f>+G16='[1]NCA RELEASES (2)'!O12</f>
        <v>1</v>
      </c>
      <c r="AC16" s="7" t="b">
        <f>+H16='[1]all(net trust &amp;WF) (2)'!F55</f>
        <v>1</v>
      </c>
      <c r="AD16" s="7" t="b">
        <f>+I16='[1]all(net trust &amp;WF) (2)'!J55</f>
        <v>1</v>
      </c>
      <c r="AE16" s="7" t="b">
        <f>+J16='[1]all(net trust &amp;WF) (2)'!N55</f>
        <v>1</v>
      </c>
      <c r="AF16" s="7" t="b">
        <f>+K16='[1]all(net trust &amp;WF) (2)'!O55</f>
        <v>1</v>
      </c>
      <c r="AG16" s="7" t="b">
        <f>+L16='[1]all(net trust &amp;WF) (2)'!O12</f>
        <v>1</v>
      </c>
    </row>
    <row r="17" spans="2:33" ht="14.25" x14ac:dyDescent="0.2">
      <c r="B17" s="19" t="s">
        <v>39</v>
      </c>
      <c r="C17" s="11">
        <v>624803.27500000002</v>
      </c>
      <c r="D17" s="11">
        <v>712207.13600000006</v>
      </c>
      <c r="E17" s="11">
        <v>713013.00600000005</v>
      </c>
      <c r="F17" s="11">
        <v>251888.13099999982</v>
      </c>
      <c r="G17" s="11">
        <f t="shared" si="4"/>
        <v>2301911.548</v>
      </c>
      <c r="H17" s="11">
        <v>581178.83299999998</v>
      </c>
      <c r="I17" s="11">
        <v>615199.005</v>
      </c>
      <c r="J17" s="11">
        <v>586361.62299999991</v>
      </c>
      <c r="K17" s="11">
        <v>195846.04099999997</v>
      </c>
      <c r="L17" s="11">
        <f t="shared" si="5"/>
        <v>1978585.5019999999</v>
      </c>
      <c r="M17" s="11">
        <f t="shared" si="2"/>
        <v>43624.442000000039</v>
      </c>
      <c r="N17" s="11">
        <f t="shared" si="2"/>
        <v>97008.131000000052</v>
      </c>
      <c r="O17" s="11">
        <f t="shared" si="2"/>
        <v>126651.38300000015</v>
      </c>
      <c r="P17" s="11">
        <f t="shared" si="2"/>
        <v>56042.089999999851</v>
      </c>
      <c r="Q17" s="11">
        <f t="shared" si="6"/>
        <v>323326.04600000009</v>
      </c>
      <c r="R17" s="17">
        <f t="shared" si="3"/>
        <v>93.017891591557358</v>
      </c>
      <c r="S17" s="17">
        <f t="shared" si="3"/>
        <v>86.379225074206502</v>
      </c>
      <c r="T17" s="17">
        <f t="shared" si="3"/>
        <v>82.23715669500703</v>
      </c>
      <c r="U17" s="17">
        <f t="shared" si="3"/>
        <v>77.75119860649572</v>
      </c>
      <c r="V17" s="17">
        <f t="shared" si="3"/>
        <v>85.954019550363711</v>
      </c>
      <c r="X17" s="7" t="b">
        <f>+C17='[1]NCA RELEASES (2)'!F56</f>
        <v>1</v>
      </c>
      <c r="Y17" s="7" t="b">
        <f>+D17='[1]NCA RELEASES (2)'!J56</f>
        <v>1</v>
      </c>
      <c r="Z17" s="7" t="b">
        <f>+E17='[1]NCA RELEASES (2)'!N56</f>
        <v>1</v>
      </c>
      <c r="AA17" s="7" t="b">
        <f>+F17='[1]NCA RELEASES (2)'!O56</f>
        <v>1</v>
      </c>
      <c r="AB17" s="7" t="b">
        <f>+G17='[1]NCA RELEASES (2)'!O13</f>
        <v>1</v>
      </c>
      <c r="AC17" s="7" t="b">
        <f>+H17='[1]all(net trust &amp;WF) (2)'!F56</f>
        <v>1</v>
      </c>
      <c r="AD17" s="7" t="b">
        <f>+I17='[1]all(net trust &amp;WF) (2)'!J56</f>
        <v>1</v>
      </c>
      <c r="AE17" s="7" t="b">
        <f>+J17='[1]all(net trust &amp;WF) (2)'!N56</f>
        <v>1</v>
      </c>
      <c r="AF17" s="7" t="b">
        <f>+K17='[1]all(net trust &amp;WF) (2)'!O56</f>
        <v>1</v>
      </c>
      <c r="AG17" s="7" t="b">
        <f>+L17='[1]all(net trust &amp;WF) (2)'!O13</f>
        <v>1</v>
      </c>
    </row>
    <row r="18" spans="2:33" x14ac:dyDescent="0.2">
      <c r="B18" s="19" t="s">
        <v>40</v>
      </c>
      <c r="C18" s="11">
        <v>81713149.82100001</v>
      </c>
      <c r="D18" s="11">
        <v>103968003.65999997</v>
      </c>
      <c r="E18" s="11">
        <v>84654629.908000022</v>
      </c>
      <c r="F18" s="11">
        <v>47038888.030000031</v>
      </c>
      <c r="G18" s="11">
        <f t="shared" si="4"/>
        <v>317374671.41900003</v>
      </c>
      <c r="H18" s="11">
        <v>79597787.337000012</v>
      </c>
      <c r="I18" s="11">
        <v>98251090.256999999</v>
      </c>
      <c r="J18" s="11">
        <v>81774483.673000008</v>
      </c>
      <c r="K18" s="11">
        <v>24660558.591000021</v>
      </c>
      <c r="L18" s="11">
        <f t="shared" si="5"/>
        <v>284283919.85800004</v>
      </c>
      <c r="M18" s="11">
        <f t="shared" si="2"/>
        <v>2115362.4839999974</v>
      </c>
      <c r="N18" s="11">
        <f t="shared" si="2"/>
        <v>5716913.4029999673</v>
      </c>
      <c r="O18" s="11">
        <f t="shared" si="2"/>
        <v>2880146.2350000143</v>
      </c>
      <c r="P18" s="11">
        <f t="shared" si="2"/>
        <v>22378329.43900001</v>
      </c>
      <c r="Q18" s="11">
        <f t="shared" si="6"/>
        <v>33090751.56099999</v>
      </c>
      <c r="R18" s="17">
        <f t="shared" si="3"/>
        <v>97.411233701510852</v>
      </c>
      <c r="S18" s="17">
        <f t="shared" si="3"/>
        <v>94.501276160215951</v>
      </c>
      <c r="T18" s="17">
        <f t="shared" si="3"/>
        <v>96.597768795244789</v>
      </c>
      <c r="U18" s="17">
        <f t="shared" si="3"/>
        <v>52.425896154841581</v>
      </c>
      <c r="V18" s="17">
        <f t="shared" si="3"/>
        <v>89.573600371746949</v>
      </c>
      <c r="X18" s="7" t="b">
        <f>+C18='[1]NCA RELEASES (2)'!F57</f>
        <v>1</v>
      </c>
      <c r="Y18" s="7" t="b">
        <f>+D18='[1]NCA RELEASES (2)'!J57</f>
        <v>1</v>
      </c>
      <c r="Z18" s="7" t="b">
        <f>+E18='[1]NCA RELEASES (2)'!N57</f>
        <v>1</v>
      </c>
      <c r="AA18" s="7" t="b">
        <f>+F18='[1]NCA RELEASES (2)'!O57</f>
        <v>1</v>
      </c>
      <c r="AB18" s="7" t="b">
        <f>+G18='[1]NCA RELEASES (2)'!O14</f>
        <v>1</v>
      </c>
      <c r="AC18" s="7" t="b">
        <f>+H18='[1]all(net trust &amp;WF) (2)'!F57</f>
        <v>1</v>
      </c>
      <c r="AD18" s="7" t="b">
        <f>+I18='[1]all(net trust &amp;WF) (2)'!J57</f>
        <v>1</v>
      </c>
      <c r="AE18" s="7" t="b">
        <f>+J18='[1]all(net trust &amp;WF) (2)'!N57</f>
        <v>1</v>
      </c>
      <c r="AF18" s="7" t="b">
        <f>+K18='[1]all(net trust &amp;WF) (2)'!O57</f>
        <v>1</v>
      </c>
      <c r="AG18" s="7" t="b">
        <f>+L18='[1]all(net trust &amp;WF) (2)'!O14</f>
        <v>1</v>
      </c>
    </row>
    <row r="19" spans="2:33" x14ac:dyDescent="0.2">
      <c r="B19" s="19" t="s">
        <v>41</v>
      </c>
      <c r="C19" s="11">
        <v>11213818.396000002</v>
      </c>
      <c r="D19" s="11">
        <v>15025878.140000001</v>
      </c>
      <c r="E19" s="11">
        <v>15464473.682</v>
      </c>
      <c r="F19" s="11">
        <v>5918260.5930000022</v>
      </c>
      <c r="G19" s="11">
        <f t="shared" si="4"/>
        <v>47622430.811000004</v>
      </c>
      <c r="H19" s="11">
        <v>10507509.771</v>
      </c>
      <c r="I19" s="11">
        <v>13466014.970999999</v>
      </c>
      <c r="J19" s="11">
        <v>13416476.191</v>
      </c>
      <c r="K19" s="11">
        <v>3257800.3960000053</v>
      </c>
      <c r="L19" s="11">
        <f t="shared" si="5"/>
        <v>40647801.329000004</v>
      </c>
      <c r="M19" s="11">
        <f t="shared" si="2"/>
        <v>706308.62500000186</v>
      </c>
      <c r="N19" s="11">
        <f t="shared" si="2"/>
        <v>1559863.1690000016</v>
      </c>
      <c r="O19" s="11">
        <f t="shared" si="2"/>
        <v>2047997.4910000004</v>
      </c>
      <c r="P19" s="11">
        <f t="shared" si="2"/>
        <v>2660460.1969999969</v>
      </c>
      <c r="Q19" s="11">
        <f t="shared" si="6"/>
        <v>6974629.4820000008</v>
      </c>
      <c r="R19" s="17">
        <f t="shared" si="3"/>
        <v>93.701444057164835</v>
      </c>
      <c r="S19" s="17">
        <f t="shared" si="3"/>
        <v>89.61882191199507</v>
      </c>
      <c r="T19" s="17">
        <f t="shared" si="3"/>
        <v>86.756759181634592</v>
      </c>
      <c r="U19" s="17">
        <f t="shared" si="3"/>
        <v>55.046585813630188</v>
      </c>
      <c r="V19" s="17">
        <f t="shared" si="3"/>
        <v>85.354318619979026</v>
      </c>
      <c r="X19" s="7" t="b">
        <f>+C19='[1]NCA RELEASES (2)'!F58</f>
        <v>1</v>
      </c>
      <c r="Y19" s="7" t="b">
        <f>+D19='[1]NCA RELEASES (2)'!J58</f>
        <v>1</v>
      </c>
      <c r="Z19" s="7" t="b">
        <f>+E19='[1]NCA RELEASES (2)'!N58</f>
        <v>1</v>
      </c>
      <c r="AA19" s="7" t="b">
        <f>+F19='[1]NCA RELEASES (2)'!O58</f>
        <v>1</v>
      </c>
      <c r="AB19" s="7" t="b">
        <f>+G19='[1]NCA RELEASES (2)'!O15</f>
        <v>1</v>
      </c>
      <c r="AC19" s="7" t="b">
        <f>+H19='[1]all(net trust &amp;WF) (2)'!F58</f>
        <v>1</v>
      </c>
      <c r="AD19" s="7" t="b">
        <f>+I19='[1]all(net trust &amp;WF) (2)'!J58</f>
        <v>1</v>
      </c>
      <c r="AE19" s="7" t="b">
        <f>+J19='[1]all(net trust &amp;WF) (2)'!N58</f>
        <v>1</v>
      </c>
      <c r="AF19" s="7" t="b">
        <f>+K19='[1]all(net trust &amp;WF) (2)'!O58</f>
        <v>1</v>
      </c>
      <c r="AG19" s="7" t="b">
        <f>+L19='[1]all(net trust &amp;WF) (2)'!O15</f>
        <v>1</v>
      </c>
    </row>
    <row r="20" spans="2:33" x14ac:dyDescent="0.2">
      <c r="B20" s="19" t="s">
        <v>42</v>
      </c>
      <c r="C20" s="11">
        <v>355824.04200000002</v>
      </c>
      <c r="D20" s="11">
        <v>424494.91799999995</v>
      </c>
      <c r="E20" s="11">
        <v>360543.36800000002</v>
      </c>
      <c r="F20" s="11">
        <v>388853.15600000019</v>
      </c>
      <c r="G20" s="11">
        <f t="shared" si="4"/>
        <v>1529715.4840000002</v>
      </c>
      <c r="H20" s="11">
        <v>275440.71899999998</v>
      </c>
      <c r="I20" s="11">
        <v>338254.61800000007</v>
      </c>
      <c r="J20" s="11">
        <v>262937.18200000003</v>
      </c>
      <c r="K20" s="11">
        <v>95580.907999999938</v>
      </c>
      <c r="L20" s="11">
        <f t="shared" si="5"/>
        <v>972213.42700000003</v>
      </c>
      <c r="M20" s="11">
        <f t="shared" si="2"/>
        <v>80383.323000000033</v>
      </c>
      <c r="N20" s="11">
        <f t="shared" si="2"/>
        <v>86240.299999999872</v>
      </c>
      <c r="O20" s="11">
        <f t="shared" si="2"/>
        <v>97606.185999999987</v>
      </c>
      <c r="P20" s="11">
        <f t="shared" si="2"/>
        <v>293272.24800000025</v>
      </c>
      <c r="Q20" s="11">
        <f t="shared" si="6"/>
        <v>557502.05700000015</v>
      </c>
      <c r="R20" s="17">
        <f t="shared" si="3"/>
        <v>77.409249091718195</v>
      </c>
      <c r="S20" s="17">
        <f t="shared" si="3"/>
        <v>79.68402062236234</v>
      </c>
      <c r="T20" s="17">
        <f t="shared" si="3"/>
        <v>72.928031781186448</v>
      </c>
      <c r="U20" s="17">
        <f t="shared" si="3"/>
        <v>24.580206313151255</v>
      </c>
      <c r="V20" s="17">
        <f t="shared" si="3"/>
        <v>63.555179846764233</v>
      </c>
      <c r="X20" s="7" t="b">
        <f>+C20='[1]NCA RELEASES (2)'!F59</f>
        <v>1</v>
      </c>
      <c r="Y20" s="7" t="b">
        <f>+D20='[1]NCA RELEASES (2)'!J59</f>
        <v>1</v>
      </c>
      <c r="Z20" s="7" t="b">
        <f>+E20='[1]NCA RELEASES (2)'!N59</f>
        <v>1</v>
      </c>
      <c r="AA20" s="7" t="b">
        <f>+F20='[1]NCA RELEASES (2)'!O59</f>
        <v>1</v>
      </c>
      <c r="AB20" s="7" t="b">
        <f>+G20='[1]NCA RELEASES (2)'!O16</f>
        <v>1</v>
      </c>
      <c r="AC20" s="7" t="b">
        <f>+H20='[1]all(net trust &amp;WF) (2)'!F59</f>
        <v>1</v>
      </c>
      <c r="AD20" s="7" t="b">
        <f>+I20='[1]all(net trust &amp;WF) (2)'!J59</f>
        <v>1</v>
      </c>
      <c r="AE20" s="7" t="b">
        <f>+J20='[1]all(net trust &amp;WF) (2)'!N59</f>
        <v>1</v>
      </c>
      <c r="AF20" s="7" t="b">
        <f>+K20='[1]all(net trust &amp;WF) (2)'!O59</f>
        <v>1</v>
      </c>
      <c r="AG20" s="7" t="b">
        <f>+L20='[1]all(net trust &amp;WF) (2)'!O16</f>
        <v>1</v>
      </c>
    </row>
    <row r="21" spans="2:33" x14ac:dyDescent="0.2">
      <c r="B21" s="19" t="s">
        <v>43</v>
      </c>
      <c r="C21" s="11">
        <v>5649181.8140000002</v>
      </c>
      <c r="D21" s="11">
        <v>6637620.6909999987</v>
      </c>
      <c r="E21" s="11">
        <v>6643527.6389999986</v>
      </c>
      <c r="F21" s="11">
        <v>2475234.2719999999</v>
      </c>
      <c r="G21" s="11">
        <f t="shared" si="4"/>
        <v>21405564.415999997</v>
      </c>
      <c r="H21" s="11">
        <v>5167091.6880000001</v>
      </c>
      <c r="I21" s="11">
        <v>5458103.2169999992</v>
      </c>
      <c r="J21" s="11">
        <v>6028717.7119999994</v>
      </c>
      <c r="K21" s="11">
        <v>1069299.5850000009</v>
      </c>
      <c r="L21" s="11">
        <f t="shared" si="5"/>
        <v>17723212.202</v>
      </c>
      <c r="M21" s="11">
        <f t="shared" si="2"/>
        <v>482090.12600000016</v>
      </c>
      <c r="N21" s="11">
        <f t="shared" si="2"/>
        <v>1179517.4739999995</v>
      </c>
      <c r="O21" s="11">
        <f t="shared" si="2"/>
        <v>614809.92699999921</v>
      </c>
      <c r="P21" s="11">
        <f t="shared" si="2"/>
        <v>1405934.686999999</v>
      </c>
      <c r="Q21" s="11">
        <f t="shared" si="6"/>
        <v>3682352.2139999978</v>
      </c>
      <c r="R21" s="17">
        <f t="shared" si="3"/>
        <v>91.466195603666577</v>
      </c>
      <c r="S21" s="17">
        <f t="shared" si="3"/>
        <v>82.229815035991493</v>
      </c>
      <c r="T21" s="17">
        <f t="shared" si="3"/>
        <v>90.745730876607865</v>
      </c>
      <c r="U21" s="17">
        <f t="shared" si="3"/>
        <v>43.199934531287909</v>
      </c>
      <c r="V21" s="17">
        <f t="shared" si="3"/>
        <v>82.797219720833183</v>
      </c>
      <c r="X21" s="7" t="b">
        <f>+C21='[1]NCA RELEASES (2)'!F60</f>
        <v>1</v>
      </c>
      <c r="Y21" s="7" t="b">
        <f>+D21='[1]NCA RELEASES (2)'!J60</f>
        <v>1</v>
      </c>
      <c r="Z21" s="7" t="b">
        <f>+E21='[1]NCA RELEASES (2)'!N60</f>
        <v>1</v>
      </c>
      <c r="AA21" s="7" t="b">
        <f>+F21='[1]NCA RELEASES (2)'!O60</f>
        <v>1</v>
      </c>
      <c r="AB21" s="7" t="b">
        <f>+G21='[1]NCA RELEASES (2)'!O17</f>
        <v>1</v>
      </c>
      <c r="AC21" s="7" t="b">
        <f>+H21='[1]all(net trust &amp;WF) (2)'!F60</f>
        <v>1</v>
      </c>
      <c r="AD21" s="7" t="b">
        <f>+I21='[1]all(net trust &amp;WF) (2)'!J60</f>
        <v>1</v>
      </c>
      <c r="AE21" s="7" t="b">
        <f>+J21='[1]all(net trust &amp;WF) (2)'!N60</f>
        <v>1</v>
      </c>
      <c r="AF21" s="7" t="b">
        <f>+K21='[1]all(net trust &amp;WF) (2)'!O60</f>
        <v>1</v>
      </c>
      <c r="AG21" s="7" t="b">
        <f>+L21='[1]all(net trust &amp;WF) (2)'!O17</f>
        <v>1</v>
      </c>
    </row>
    <row r="22" spans="2:33" x14ac:dyDescent="0.2">
      <c r="B22" s="19" t="s">
        <v>44</v>
      </c>
      <c r="C22" s="11">
        <v>10374034.345999999</v>
      </c>
      <c r="D22" s="11">
        <v>6498882.5739999991</v>
      </c>
      <c r="E22" s="11">
        <v>5335401.057</v>
      </c>
      <c r="F22" s="11">
        <v>1561485.9480000027</v>
      </c>
      <c r="G22" s="11">
        <f t="shared" si="4"/>
        <v>23769803.925000001</v>
      </c>
      <c r="H22" s="11">
        <v>6675752.8039999995</v>
      </c>
      <c r="I22" s="11">
        <v>4207590.7929999996</v>
      </c>
      <c r="J22" s="11">
        <v>4140246.5789999999</v>
      </c>
      <c r="K22" s="11">
        <v>983080.77000000142</v>
      </c>
      <c r="L22" s="11">
        <f t="shared" si="5"/>
        <v>16006670.946</v>
      </c>
      <c r="M22" s="11">
        <f t="shared" si="2"/>
        <v>3698281.5419999994</v>
      </c>
      <c r="N22" s="11">
        <f t="shared" si="2"/>
        <v>2291291.7809999995</v>
      </c>
      <c r="O22" s="11">
        <f t="shared" si="2"/>
        <v>1195154.4780000001</v>
      </c>
      <c r="P22" s="11">
        <f t="shared" si="2"/>
        <v>578405.17800000124</v>
      </c>
      <c r="Q22" s="11">
        <f t="shared" si="6"/>
        <v>7763132.9790000003</v>
      </c>
      <c r="R22" s="17">
        <f t="shared" si="3"/>
        <v>64.350594776795049</v>
      </c>
      <c r="S22" s="17">
        <f t="shared" si="3"/>
        <v>64.743296175765011</v>
      </c>
      <c r="T22" s="17">
        <f t="shared" si="3"/>
        <v>77.599538155956097</v>
      </c>
      <c r="U22" s="17">
        <f t="shared" si="3"/>
        <v>62.95802861749479</v>
      </c>
      <c r="V22" s="17">
        <f t="shared" si="3"/>
        <v>67.340357524636161</v>
      </c>
      <c r="X22" s="7" t="b">
        <f>+C22='[1]NCA RELEASES (2)'!F61</f>
        <v>1</v>
      </c>
      <c r="Y22" s="7" t="b">
        <f>+D22='[1]NCA RELEASES (2)'!J61</f>
        <v>1</v>
      </c>
      <c r="Z22" s="7" t="b">
        <f>+E22='[1]NCA RELEASES (2)'!N61</f>
        <v>1</v>
      </c>
      <c r="AA22" s="7" t="b">
        <f>+F22='[1]NCA RELEASES (2)'!O61</f>
        <v>1</v>
      </c>
      <c r="AB22" s="7" t="b">
        <f>+G22='[1]NCA RELEASES (2)'!O18</f>
        <v>1</v>
      </c>
      <c r="AC22" s="7" t="b">
        <f>+H22='[1]all(net trust &amp;WF) (2)'!F61</f>
        <v>1</v>
      </c>
      <c r="AD22" s="7" t="b">
        <f>+I22='[1]all(net trust &amp;WF) (2)'!J61</f>
        <v>1</v>
      </c>
      <c r="AE22" s="7" t="b">
        <f>+J22='[1]all(net trust &amp;WF) (2)'!N61</f>
        <v>1</v>
      </c>
      <c r="AF22" s="7" t="b">
        <f>+K22='[1]all(net trust &amp;WF) (2)'!O61</f>
        <v>1</v>
      </c>
      <c r="AG22" s="7" t="b">
        <f>+L22='[1]all(net trust &amp;WF) (2)'!O18</f>
        <v>1</v>
      </c>
    </row>
    <row r="23" spans="2:33" x14ac:dyDescent="0.2">
      <c r="B23" s="19" t="s">
        <v>45</v>
      </c>
      <c r="C23" s="11">
        <v>3136214.4649999999</v>
      </c>
      <c r="D23" s="11">
        <v>2978938.2460000003</v>
      </c>
      <c r="E23" s="11">
        <v>2883746.5159999998</v>
      </c>
      <c r="F23" s="11">
        <v>1790069.2659999989</v>
      </c>
      <c r="G23" s="11">
        <f t="shared" si="4"/>
        <v>10788968.492999999</v>
      </c>
      <c r="H23" s="11">
        <v>2605597.3339999998</v>
      </c>
      <c r="I23" s="11">
        <v>2962476.7190000005</v>
      </c>
      <c r="J23" s="11">
        <v>2854794.8600000003</v>
      </c>
      <c r="K23" s="11">
        <v>1385736.4999999981</v>
      </c>
      <c r="L23" s="11">
        <f t="shared" si="5"/>
        <v>9808605.4129999988</v>
      </c>
      <c r="M23" s="11">
        <f t="shared" si="2"/>
        <v>530617.13100000005</v>
      </c>
      <c r="N23" s="11">
        <f t="shared" si="2"/>
        <v>16461.526999999769</v>
      </c>
      <c r="O23" s="11">
        <f t="shared" si="2"/>
        <v>28951.655999999493</v>
      </c>
      <c r="P23" s="11">
        <f t="shared" si="2"/>
        <v>404332.76600000076</v>
      </c>
      <c r="Q23" s="11">
        <f t="shared" si="6"/>
        <v>980363.08000000007</v>
      </c>
      <c r="R23" s="17">
        <f t="shared" si="3"/>
        <v>83.080967933741107</v>
      </c>
      <c r="S23" s="17">
        <f t="shared" si="3"/>
        <v>99.44740287845498</v>
      </c>
      <c r="T23" s="17">
        <f t="shared" si="3"/>
        <v>98.996040191488191</v>
      </c>
      <c r="U23" s="17">
        <f t="shared" si="3"/>
        <v>77.41245136823656</v>
      </c>
      <c r="V23" s="17">
        <f t="shared" si="3"/>
        <v>90.913282575289102</v>
      </c>
      <c r="X23" s="7" t="b">
        <f>+C23='[1]NCA RELEASES (2)'!F62</f>
        <v>1</v>
      </c>
      <c r="Y23" s="7" t="b">
        <f>+D23='[1]NCA RELEASES (2)'!J62</f>
        <v>1</v>
      </c>
      <c r="Z23" s="7" t="b">
        <f>+E23='[1]NCA RELEASES (2)'!N62</f>
        <v>1</v>
      </c>
      <c r="AA23" s="7" t="b">
        <f>+F23='[1]NCA RELEASES (2)'!O62</f>
        <v>1</v>
      </c>
      <c r="AB23" s="7" t="b">
        <f>+G23='[1]NCA RELEASES (2)'!O19</f>
        <v>1</v>
      </c>
      <c r="AC23" s="7" t="b">
        <f>+H23='[1]all(net trust &amp;WF) (2)'!F62</f>
        <v>1</v>
      </c>
      <c r="AD23" s="7" t="b">
        <f>+I23='[1]all(net trust &amp;WF) (2)'!J62</f>
        <v>1</v>
      </c>
      <c r="AE23" s="7" t="b">
        <f>+J23='[1]all(net trust &amp;WF) (2)'!N62</f>
        <v>1</v>
      </c>
      <c r="AF23" s="7" t="b">
        <f>+K23='[1]all(net trust &amp;WF) (2)'!O62</f>
        <v>1</v>
      </c>
      <c r="AG23" s="7" t="b">
        <f>+L23='[1]all(net trust &amp;WF) (2)'!O19</f>
        <v>1</v>
      </c>
    </row>
    <row r="24" spans="2:33" x14ac:dyDescent="0.2">
      <c r="B24" s="19" t="s">
        <v>46</v>
      </c>
      <c r="C24" s="11">
        <v>13918992.450999999</v>
      </c>
      <c r="D24" s="11">
        <v>25645179.836999994</v>
      </c>
      <c r="E24" s="11">
        <v>22577999.642000005</v>
      </c>
      <c r="F24" s="11">
        <v>10638882.089999996</v>
      </c>
      <c r="G24" s="11">
        <f t="shared" si="4"/>
        <v>72781054.019999996</v>
      </c>
      <c r="H24" s="11">
        <v>12694090.912</v>
      </c>
      <c r="I24" s="11">
        <v>24573989.535999998</v>
      </c>
      <c r="J24" s="11">
        <v>19912768.728</v>
      </c>
      <c r="K24" s="11">
        <v>4569634.5029999986</v>
      </c>
      <c r="L24" s="11">
        <f t="shared" si="5"/>
        <v>61750483.678999998</v>
      </c>
      <c r="M24" s="11">
        <f t="shared" si="2"/>
        <v>1224901.5389999989</v>
      </c>
      <c r="N24" s="11">
        <f t="shared" si="2"/>
        <v>1071190.3009999953</v>
      </c>
      <c r="O24" s="11">
        <f t="shared" si="2"/>
        <v>2665230.9140000045</v>
      </c>
      <c r="P24" s="11">
        <f t="shared" si="2"/>
        <v>6069247.5869999975</v>
      </c>
      <c r="Q24" s="11">
        <f t="shared" si="6"/>
        <v>11030570.340999996</v>
      </c>
      <c r="R24" s="17">
        <f t="shared" si="3"/>
        <v>91.199783006477617</v>
      </c>
      <c r="S24" s="17">
        <f t="shared" si="3"/>
        <v>95.823034551489016</v>
      </c>
      <c r="T24" s="17">
        <f t="shared" si="3"/>
        <v>88.195451518025124</v>
      </c>
      <c r="U24" s="17">
        <f t="shared" si="3"/>
        <v>42.952205545122276</v>
      </c>
      <c r="V24" s="17">
        <f t="shared" si="3"/>
        <v>84.844173405390862</v>
      </c>
      <c r="X24" s="7" t="b">
        <f>+C24='[1]NCA RELEASES (2)'!F63</f>
        <v>1</v>
      </c>
      <c r="Y24" s="7" t="b">
        <f>+D24='[1]NCA RELEASES (2)'!J63</f>
        <v>1</v>
      </c>
      <c r="Z24" s="7" t="b">
        <f>+E24='[1]NCA RELEASES (2)'!N63</f>
        <v>1</v>
      </c>
      <c r="AA24" s="7" t="b">
        <f>+F24='[1]NCA RELEASES (2)'!O63</f>
        <v>1</v>
      </c>
      <c r="AB24" s="7" t="b">
        <f>+G24='[1]NCA RELEASES (2)'!O20</f>
        <v>1</v>
      </c>
      <c r="AC24" s="7" t="b">
        <f>+H24='[1]all(net trust &amp;WF) (2)'!F63</f>
        <v>1</v>
      </c>
      <c r="AD24" s="7" t="b">
        <f>+I24='[1]all(net trust &amp;WF) (2)'!J63</f>
        <v>1</v>
      </c>
      <c r="AE24" s="7" t="b">
        <f>+J24='[1]all(net trust &amp;WF) (2)'!N63</f>
        <v>1</v>
      </c>
      <c r="AF24" s="7" t="b">
        <f>+K24='[1]all(net trust &amp;WF) (2)'!O63</f>
        <v>1</v>
      </c>
      <c r="AG24" s="7" t="b">
        <f>+L24='[1]all(net trust &amp;WF) (2)'!O20</f>
        <v>1</v>
      </c>
    </row>
    <row r="25" spans="2:33" x14ac:dyDescent="0.2">
      <c r="B25" s="19" t="s">
        <v>47</v>
      </c>
      <c r="C25" s="11">
        <v>776915.31699999992</v>
      </c>
      <c r="D25" s="11">
        <v>1456885.7579999999</v>
      </c>
      <c r="E25" s="11">
        <v>849537.821</v>
      </c>
      <c r="F25" s="11">
        <v>674959.79200000037</v>
      </c>
      <c r="G25" s="11">
        <f>SUM(C25:F25)</f>
        <v>3758298.6880000001</v>
      </c>
      <c r="H25" s="11">
        <v>604377.10599999991</v>
      </c>
      <c r="I25" s="11">
        <v>383511.09568000003</v>
      </c>
      <c r="J25" s="11">
        <v>785646.59331999999</v>
      </c>
      <c r="K25" s="11">
        <v>112677.67599999998</v>
      </c>
      <c r="L25" s="11">
        <f>SUM(H25:K25)</f>
        <v>1886212.4709999999</v>
      </c>
      <c r="M25" s="11">
        <f>+C25-H25</f>
        <v>172538.21100000001</v>
      </c>
      <c r="N25" s="11">
        <f>+D25-I25</f>
        <v>1073374.6623199999</v>
      </c>
      <c r="O25" s="11">
        <f>+E25-J25</f>
        <v>63891.227680000011</v>
      </c>
      <c r="P25" s="11">
        <f>+F25-K25</f>
        <v>562282.11600000039</v>
      </c>
      <c r="Q25" s="11">
        <f>SUM(M25:P25)</f>
        <v>1872086.2170000002</v>
      </c>
      <c r="R25" s="17">
        <f>+H25/C25*100</f>
        <v>77.791889640399503</v>
      </c>
      <c r="S25" s="17">
        <f>+I25/D25*100</f>
        <v>26.324033547179482</v>
      </c>
      <c r="T25" s="17">
        <f>+J25/E25*100</f>
        <v>92.479295671051716</v>
      </c>
      <c r="U25" s="17">
        <f>+K25/F25*100</f>
        <v>16.693983454350704</v>
      </c>
      <c r="V25" s="17">
        <f>+L25/G25*100</f>
        <v>50.187934158148529</v>
      </c>
      <c r="X25" s="7" t="b">
        <f>+C25='[1]NCA RELEASES (2)'!F64</f>
        <v>1</v>
      </c>
      <c r="Y25" s="7" t="b">
        <f>+D25='[1]NCA RELEASES (2)'!J64</f>
        <v>1</v>
      </c>
      <c r="Z25" s="7" t="b">
        <f>+E25='[1]NCA RELEASES (2)'!N64</f>
        <v>1</v>
      </c>
      <c r="AA25" s="7" t="b">
        <f>+F25='[1]NCA RELEASES (2)'!O64</f>
        <v>1</v>
      </c>
      <c r="AB25" s="7" t="b">
        <f>+G25='[1]NCA RELEASES (2)'!O21</f>
        <v>1</v>
      </c>
      <c r="AC25" s="7" t="b">
        <f>+H25='[1]all(net trust &amp;WF) (2)'!F64</f>
        <v>1</v>
      </c>
      <c r="AD25" s="7" t="b">
        <f>+I25='[1]all(net trust &amp;WF) (2)'!J64</f>
        <v>1</v>
      </c>
      <c r="AE25" s="7" t="b">
        <f>+J25='[1]all(net trust &amp;WF) (2)'!N64</f>
        <v>1</v>
      </c>
      <c r="AF25" s="7" t="b">
        <f>+K25='[1]all(net trust &amp;WF) (2)'!O64</f>
        <v>1</v>
      </c>
      <c r="AG25" s="7" t="b">
        <f>+L25='[1]all(net trust &amp;WF) (2)'!O21</f>
        <v>1</v>
      </c>
    </row>
    <row r="26" spans="2:33" x14ac:dyDescent="0.2">
      <c r="B26" s="19" t="s">
        <v>48</v>
      </c>
      <c r="C26" s="11">
        <v>35663982.262000002</v>
      </c>
      <c r="D26" s="11">
        <v>48055336.387999989</v>
      </c>
      <c r="E26" s="11">
        <v>41701923.905000001</v>
      </c>
      <c r="F26" s="11">
        <v>18735592.829000011</v>
      </c>
      <c r="G26" s="11">
        <f t="shared" si="4"/>
        <v>144156835.384</v>
      </c>
      <c r="H26" s="11">
        <v>34968754.216999993</v>
      </c>
      <c r="I26" s="11">
        <v>47382161.235000014</v>
      </c>
      <c r="J26" s="11">
        <v>41711923.733999997</v>
      </c>
      <c r="K26" s="11">
        <v>13752133.762999997</v>
      </c>
      <c r="L26" s="11">
        <f t="shared" si="5"/>
        <v>137814972.949</v>
      </c>
      <c r="M26" s="11">
        <f t="shared" si="2"/>
        <v>695228.04500000924</v>
      </c>
      <c r="N26" s="11">
        <f t="shared" si="2"/>
        <v>673175.15299997479</v>
      </c>
      <c r="O26" s="11">
        <f t="shared" si="2"/>
        <v>-9999.8289999961853</v>
      </c>
      <c r="P26" s="11">
        <f t="shared" si="2"/>
        <v>4983459.0660000145</v>
      </c>
      <c r="Q26" s="11">
        <f t="shared" si="6"/>
        <v>6341862.4350000024</v>
      </c>
      <c r="R26" s="17">
        <f t="shared" si="3"/>
        <v>98.050615772819143</v>
      </c>
      <c r="S26" s="17">
        <f t="shared" si="3"/>
        <v>98.599166703225748</v>
      </c>
      <c r="T26" s="17">
        <f t="shared" si="3"/>
        <v>100.0239792989474</v>
      </c>
      <c r="U26" s="17">
        <f t="shared" si="3"/>
        <v>73.401113530358458</v>
      </c>
      <c r="V26" s="17">
        <f t="shared" si="3"/>
        <v>95.600720272398618</v>
      </c>
      <c r="X26" s="7" t="b">
        <f>+C26='[1]NCA RELEASES (2)'!F65</f>
        <v>1</v>
      </c>
      <c r="Y26" s="7" t="b">
        <f>+D26='[1]NCA RELEASES (2)'!J65</f>
        <v>1</v>
      </c>
      <c r="Z26" s="7" t="b">
        <f>+E26='[1]NCA RELEASES (2)'!N65</f>
        <v>1</v>
      </c>
      <c r="AA26" s="7" t="b">
        <f>+F26='[1]NCA RELEASES (2)'!O65</f>
        <v>1</v>
      </c>
      <c r="AB26" s="7" t="b">
        <f>+G26='[1]NCA RELEASES (2)'!O22</f>
        <v>1</v>
      </c>
      <c r="AC26" s="7" t="b">
        <f>+H26='[1]all(net trust &amp;WF) (2)'!F65</f>
        <v>1</v>
      </c>
      <c r="AD26" s="7" t="b">
        <f>+I26='[1]all(net trust &amp;WF) (2)'!J65</f>
        <v>1</v>
      </c>
      <c r="AE26" s="7" t="b">
        <f>+J26='[1]all(net trust &amp;WF) (2)'!N65</f>
        <v>1</v>
      </c>
      <c r="AF26" s="7" t="b">
        <f>+K26='[1]all(net trust &amp;WF) (2)'!O65</f>
        <v>1</v>
      </c>
      <c r="AG26" s="7" t="b">
        <f>+L26='[1]all(net trust &amp;WF) (2)'!O22</f>
        <v>1</v>
      </c>
    </row>
    <row r="27" spans="2:33" x14ac:dyDescent="0.2">
      <c r="B27" s="19" t="s">
        <v>49</v>
      </c>
      <c r="C27" s="11">
        <v>3387880.648</v>
      </c>
      <c r="D27" s="11">
        <v>4558832.2149999999</v>
      </c>
      <c r="E27" s="11">
        <v>4446748.620000001</v>
      </c>
      <c r="F27" s="11">
        <v>1607579.5969999991</v>
      </c>
      <c r="G27" s="11">
        <f t="shared" si="4"/>
        <v>14001041.08</v>
      </c>
      <c r="H27" s="11">
        <v>3265507.6150000002</v>
      </c>
      <c r="I27" s="11">
        <v>4301736.0379999997</v>
      </c>
      <c r="J27" s="11">
        <v>4062497.0300000003</v>
      </c>
      <c r="K27" s="11">
        <v>1207212.7570000011</v>
      </c>
      <c r="L27" s="11">
        <f t="shared" si="5"/>
        <v>12836953.440000001</v>
      </c>
      <c r="M27" s="11">
        <f t="shared" si="2"/>
        <v>122373.03299999982</v>
      </c>
      <c r="N27" s="11">
        <f t="shared" si="2"/>
        <v>257096.17700000014</v>
      </c>
      <c r="O27" s="11">
        <f t="shared" si="2"/>
        <v>384251.59000000078</v>
      </c>
      <c r="P27" s="11">
        <f t="shared" si="2"/>
        <v>400366.83999999799</v>
      </c>
      <c r="Q27" s="11">
        <f t="shared" si="6"/>
        <v>1164087.6399999987</v>
      </c>
      <c r="R27" s="17">
        <f t="shared" si="3"/>
        <v>96.387917824902075</v>
      </c>
      <c r="S27" s="17">
        <f t="shared" si="3"/>
        <v>94.360481700684829</v>
      </c>
      <c r="T27" s="17">
        <f t="shared" si="3"/>
        <v>91.358819154476947</v>
      </c>
      <c r="U27" s="17">
        <f t="shared" si="3"/>
        <v>75.095053411529562</v>
      </c>
      <c r="V27" s="17">
        <f t="shared" si="3"/>
        <v>91.685706560329592</v>
      </c>
      <c r="X27" s="7" t="b">
        <f>+C27='[1]NCA RELEASES (2)'!F66</f>
        <v>1</v>
      </c>
      <c r="Y27" s="7" t="b">
        <f>+D27='[1]NCA RELEASES (2)'!J66</f>
        <v>1</v>
      </c>
      <c r="Z27" s="7" t="b">
        <f>+E27='[1]NCA RELEASES (2)'!N66</f>
        <v>1</v>
      </c>
      <c r="AA27" s="7" t="b">
        <f>+F27='[1]NCA RELEASES (2)'!O66</f>
        <v>1</v>
      </c>
      <c r="AB27" s="7" t="b">
        <f>+G27='[1]NCA RELEASES (2)'!O23</f>
        <v>1</v>
      </c>
      <c r="AC27" s="7" t="b">
        <f>+H27='[1]all(net trust &amp;WF) (2)'!F66</f>
        <v>1</v>
      </c>
      <c r="AD27" s="7" t="b">
        <f>+I27='[1]all(net trust &amp;WF) (2)'!J66</f>
        <v>1</v>
      </c>
      <c r="AE27" s="7" t="b">
        <f>+J27='[1]all(net trust &amp;WF) (2)'!N66</f>
        <v>1</v>
      </c>
      <c r="AF27" s="7" t="b">
        <f>+K27='[1]all(net trust &amp;WF) (2)'!O66</f>
        <v>1</v>
      </c>
      <c r="AG27" s="7" t="b">
        <f>+L27='[1]all(net trust &amp;WF) (2)'!O23</f>
        <v>1</v>
      </c>
    </row>
    <row r="28" spans="2:33" x14ac:dyDescent="0.2">
      <c r="B28" s="6" t="s">
        <v>50</v>
      </c>
      <c r="C28" s="11">
        <v>2733466.392</v>
      </c>
      <c r="D28" s="11">
        <v>3851291.3930000002</v>
      </c>
      <c r="E28" s="11">
        <v>3445083.5040000007</v>
      </c>
      <c r="F28" s="11">
        <v>2199027.443</v>
      </c>
      <c r="G28" s="11">
        <f t="shared" si="4"/>
        <v>12228868.732000001</v>
      </c>
      <c r="H28" s="11">
        <v>1651855.86916</v>
      </c>
      <c r="I28" s="11">
        <v>2456082.1618400002</v>
      </c>
      <c r="J28" s="11">
        <v>2868120.3739999998</v>
      </c>
      <c r="K28" s="11">
        <v>690293.56799999997</v>
      </c>
      <c r="L28" s="11">
        <f t="shared" si="5"/>
        <v>7666351.9730000002</v>
      </c>
      <c r="M28" s="11">
        <f t="shared" si="2"/>
        <v>1081610.52284</v>
      </c>
      <c r="N28" s="11">
        <f t="shared" si="2"/>
        <v>1395209.23116</v>
      </c>
      <c r="O28" s="11">
        <f t="shared" si="2"/>
        <v>576963.13000000082</v>
      </c>
      <c r="P28" s="11">
        <f t="shared" si="2"/>
        <v>1508733.875</v>
      </c>
      <c r="Q28" s="11">
        <f t="shared" si="6"/>
        <v>4562516.7590000005</v>
      </c>
      <c r="R28" s="17">
        <f t="shared" si="3"/>
        <v>60.430809538923356</v>
      </c>
      <c r="S28" s="17">
        <f t="shared" si="3"/>
        <v>63.772950712171685</v>
      </c>
      <c r="T28" s="17">
        <f t="shared" si="3"/>
        <v>83.252564725060992</v>
      </c>
      <c r="U28" s="17">
        <f t="shared" si="3"/>
        <v>31.390857362756432</v>
      </c>
      <c r="V28" s="17">
        <f t="shared" si="3"/>
        <v>62.690606473998741</v>
      </c>
      <c r="X28" s="7" t="b">
        <f>+C28='[1]NCA RELEASES (2)'!F67</f>
        <v>1</v>
      </c>
      <c r="Y28" s="7" t="b">
        <f>+D28='[1]NCA RELEASES (2)'!J67</f>
        <v>1</v>
      </c>
      <c r="Z28" s="7" t="b">
        <f>+E28='[1]NCA RELEASES (2)'!N67</f>
        <v>1</v>
      </c>
      <c r="AA28" s="7" t="b">
        <f>+F28='[1]NCA RELEASES (2)'!O67</f>
        <v>1</v>
      </c>
      <c r="AB28" s="7" t="b">
        <f>+G28='[1]NCA RELEASES (2)'!O24</f>
        <v>1</v>
      </c>
      <c r="AC28" s="7" t="b">
        <f>+H28='[1]all(net trust &amp;WF) (2)'!F67</f>
        <v>1</v>
      </c>
      <c r="AD28" s="7" t="b">
        <f>+I28='[1]all(net trust &amp;WF) (2)'!J67</f>
        <v>1</v>
      </c>
      <c r="AE28" s="7" t="b">
        <f>+J28='[1]all(net trust &amp;WF) (2)'!N67</f>
        <v>1</v>
      </c>
      <c r="AF28" s="7" t="b">
        <f>+K28='[1]all(net trust &amp;WF) (2)'!O67</f>
        <v>1</v>
      </c>
      <c r="AG28" s="7" t="b">
        <f>+L28='[1]all(net trust &amp;WF) (2)'!O24</f>
        <v>1</v>
      </c>
    </row>
    <row r="29" spans="2:33" x14ac:dyDescent="0.2">
      <c r="B29" s="6" t="s">
        <v>51</v>
      </c>
      <c r="C29" s="11">
        <v>34572013.013000004</v>
      </c>
      <c r="D29" s="11">
        <v>47499698.883999996</v>
      </c>
      <c r="E29" s="11">
        <v>42478567.037</v>
      </c>
      <c r="F29" s="11">
        <v>14936918.500000015</v>
      </c>
      <c r="G29" s="11">
        <f t="shared" si="4"/>
        <v>139487197.43400002</v>
      </c>
      <c r="H29" s="11">
        <v>34130147.333999999</v>
      </c>
      <c r="I29" s="11">
        <v>47282516.844000004</v>
      </c>
      <c r="J29" s="11">
        <v>42354415.652999997</v>
      </c>
      <c r="K29" s="11">
        <v>13340438.581999987</v>
      </c>
      <c r="L29" s="11">
        <f t="shared" si="5"/>
        <v>137107518.41299999</v>
      </c>
      <c r="M29" s="11">
        <f t="shared" si="2"/>
        <v>441865.67900000513</v>
      </c>
      <c r="N29" s="11">
        <f t="shared" si="2"/>
        <v>217182.03999999166</v>
      </c>
      <c r="O29" s="11">
        <f t="shared" si="2"/>
        <v>124151.38400000334</v>
      </c>
      <c r="P29" s="11">
        <f t="shared" si="2"/>
        <v>1596479.9180000275</v>
      </c>
      <c r="Q29" s="11">
        <f t="shared" si="6"/>
        <v>2379679.0210000277</v>
      </c>
      <c r="R29" s="17">
        <f t="shared" si="3"/>
        <v>98.721897741870421</v>
      </c>
      <c r="S29" s="17">
        <f t="shared" si="3"/>
        <v>99.542771754131792</v>
      </c>
      <c r="T29" s="17">
        <f t="shared" si="3"/>
        <v>99.707731704104191</v>
      </c>
      <c r="U29" s="17">
        <f t="shared" si="3"/>
        <v>89.311852253863293</v>
      </c>
      <c r="V29" s="17">
        <f t="shared" si="3"/>
        <v>98.29398033312269</v>
      </c>
      <c r="X29" s="7" t="b">
        <f>+C29='[1]NCA RELEASES (2)'!F68</f>
        <v>1</v>
      </c>
      <c r="Y29" s="7" t="b">
        <f>+D29='[1]NCA RELEASES (2)'!J68</f>
        <v>1</v>
      </c>
      <c r="Z29" s="7" t="b">
        <f>+E29='[1]NCA RELEASES (2)'!N68</f>
        <v>1</v>
      </c>
      <c r="AA29" s="7" t="b">
        <f>+F29='[1]NCA RELEASES (2)'!O68</f>
        <v>1</v>
      </c>
      <c r="AB29" s="7" t="b">
        <f>+G29='[1]NCA RELEASES (2)'!O25</f>
        <v>1</v>
      </c>
      <c r="AC29" s="7" t="b">
        <f>+H29='[1]all(net trust &amp;WF) (2)'!F68</f>
        <v>1</v>
      </c>
      <c r="AD29" s="7" t="b">
        <f>+I29='[1]all(net trust &amp;WF) (2)'!J68</f>
        <v>1</v>
      </c>
      <c r="AE29" s="7" t="b">
        <f>+J29='[1]all(net trust &amp;WF) (2)'!N68</f>
        <v>1</v>
      </c>
      <c r="AF29" s="7" t="b">
        <f>+K29='[1]all(net trust &amp;WF) (2)'!O68</f>
        <v>1</v>
      </c>
      <c r="AG29" s="7" t="b">
        <f>+L29='[1]all(net trust &amp;WF) (2)'!O25</f>
        <v>1</v>
      </c>
    </row>
    <row r="30" spans="2:33" x14ac:dyDescent="0.2">
      <c r="B30" s="6" t="s">
        <v>52</v>
      </c>
      <c r="C30" s="11">
        <v>59028111.287999988</v>
      </c>
      <c r="D30" s="11">
        <v>87980170.089000016</v>
      </c>
      <c r="E30" s="11">
        <v>98115280.342999995</v>
      </c>
      <c r="F30" s="11">
        <v>36090990.442999989</v>
      </c>
      <c r="G30" s="11">
        <f t="shared" si="4"/>
        <v>281214552.16299999</v>
      </c>
      <c r="H30" s="11">
        <v>57556937.541000001</v>
      </c>
      <c r="I30" s="11">
        <v>87061278.734999985</v>
      </c>
      <c r="J30" s="11">
        <v>97737398.812999994</v>
      </c>
      <c r="K30" s="11">
        <v>33692317.609000027</v>
      </c>
      <c r="L30" s="11">
        <f t="shared" si="5"/>
        <v>276047932.69800001</v>
      </c>
      <c r="M30" s="11">
        <f t="shared" si="2"/>
        <v>1471173.7469999865</v>
      </c>
      <c r="N30" s="11">
        <f t="shared" si="2"/>
        <v>918891.35400003195</v>
      </c>
      <c r="O30" s="11">
        <f t="shared" si="2"/>
        <v>377881.53000000119</v>
      </c>
      <c r="P30" s="11">
        <f t="shared" si="2"/>
        <v>2398672.8339999616</v>
      </c>
      <c r="Q30" s="11">
        <f t="shared" si="6"/>
        <v>5166619.4649999812</v>
      </c>
      <c r="R30" s="17">
        <f t="shared" si="3"/>
        <v>97.507672675105454</v>
      </c>
      <c r="S30" s="17">
        <f t="shared" si="3"/>
        <v>98.955569927779763</v>
      </c>
      <c r="T30" s="17">
        <f t="shared" si="3"/>
        <v>99.614859654195584</v>
      </c>
      <c r="U30" s="17">
        <f t="shared" si="3"/>
        <v>93.353818211810264</v>
      </c>
      <c r="V30" s="17">
        <f t="shared" si="3"/>
        <v>98.162748184523096</v>
      </c>
      <c r="X30" s="7" t="b">
        <f>+C30='[1]NCA RELEASES (2)'!F69</f>
        <v>1</v>
      </c>
      <c r="Y30" s="7" t="b">
        <f>+D30='[1]NCA RELEASES (2)'!J69</f>
        <v>1</v>
      </c>
      <c r="Z30" s="7" t="b">
        <f>+E30='[1]NCA RELEASES (2)'!N69</f>
        <v>1</v>
      </c>
      <c r="AA30" s="7" t="b">
        <f>+F30='[1]NCA RELEASES (2)'!O69</f>
        <v>1</v>
      </c>
      <c r="AB30" s="7" t="b">
        <f>+G30='[1]NCA RELEASES (2)'!O26</f>
        <v>1</v>
      </c>
      <c r="AC30" s="7" t="b">
        <f>+H30='[1]all(net trust &amp;WF) (2)'!F69</f>
        <v>1</v>
      </c>
      <c r="AD30" s="7" t="b">
        <f>+I30='[1]all(net trust &amp;WF) (2)'!J69</f>
        <v>1</v>
      </c>
      <c r="AE30" s="7" t="b">
        <f>+J30='[1]all(net trust &amp;WF) (2)'!N69</f>
        <v>1</v>
      </c>
      <c r="AF30" s="7" t="b">
        <f>+K30='[1]all(net trust &amp;WF) (2)'!O69</f>
        <v>1</v>
      </c>
      <c r="AG30" s="7" t="b">
        <f>+L30='[1]all(net trust &amp;WF) (2)'!O26</f>
        <v>1</v>
      </c>
    </row>
    <row r="31" spans="2:33" x14ac:dyDescent="0.2">
      <c r="B31" s="6" t="s">
        <v>53</v>
      </c>
      <c r="C31" s="11">
        <v>4927913.6490000002</v>
      </c>
      <c r="D31" s="11">
        <v>5680321.0360000003</v>
      </c>
      <c r="E31" s="11">
        <v>4913898.2199999988</v>
      </c>
      <c r="F31" s="11">
        <v>1862096.08</v>
      </c>
      <c r="G31" s="11">
        <f t="shared" si="4"/>
        <v>17384228.984999999</v>
      </c>
      <c r="H31" s="11">
        <v>4241173.0290000001</v>
      </c>
      <c r="I31" s="11">
        <v>3928821.2590000005</v>
      </c>
      <c r="J31" s="11">
        <v>3731659.9989999998</v>
      </c>
      <c r="K31" s="11">
        <v>993481.06099999882</v>
      </c>
      <c r="L31" s="11">
        <f t="shared" si="5"/>
        <v>12895135.347999999</v>
      </c>
      <c r="M31" s="11">
        <f t="shared" si="2"/>
        <v>686740.62000000011</v>
      </c>
      <c r="N31" s="11">
        <f t="shared" si="2"/>
        <v>1751499.7769999998</v>
      </c>
      <c r="O31" s="11">
        <f t="shared" si="2"/>
        <v>1182238.220999999</v>
      </c>
      <c r="P31" s="11">
        <f t="shared" si="2"/>
        <v>868615.01900000125</v>
      </c>
      <c r="Q31" s="11">
        <f t="shared" si="6"/>
        <v>4489093.6370000001</v>
      </c>
      <c r="R31" s="17">
        <f t="shared" si="3"/>
        <v>86.064272450485063</v>
      </c>
      <c r="S31" s="17">
        <f t="shared" si="3"/>
        <v>69.165479100572441</v>
      </c>
      <c r="T31" s="17">
        <f t="shared" si="3"/>
        <v>75.940929826584821</v>
      </c>
      <c r="U31" s="17">
        <f t="shared" si="3"/>
        <v>53.352835638856973</v>
      </c>
      <c r="V31" s="17">
        <f t="shared" si="3"/>
        <v>74.177206013143177</v>
      </c>
      <c r="X31" s="7" t="b">
        <f>+C31='[1]NCA RELEASES (2)'!F70</f>
        <v>1</v>
      </c>
      <c r="Y31" s="7" t="b">
        <f>+D31='[1]NCA RELEASES (2)'!J70</f>
        <v>1</v>
      </c>
      <c r="Z31" s="7" t="b">
        <f>+E31='[1]NCA RELEASES (2)'!N70</f>
        <v>1</v>
      </c>
      <c r="AA31" s="7" t="b">
        <f>+F31='[1]NCA RELEASES (2)'!O70</f>
        <v>1</v>
      </c>
      <c r="AB31" s="7" t="b">
        <f>+G31='[1]NCA RELEASES (2)'!O27</f>
        <v>1</v>
      </c>
      <c r="AC31" s="7" t="b">
        <f>+H31='[1]all(net trust &amp;WF) (2)'!F70</f>
        <v>1</v>
      </c>
      <c r="AD31" s="7" t="b">
        <f>+I31='[1]all(net trust &amp;WF) (2)'!J70</f>
        <v>1</v>
      </c>
      <c r="AE31" s="7" t="b">
        <f>+J31='[1]all(net trust &amp;WF) (2)'!N70</f>
        <v>1</v>
      </c>
      <c r="AF31" s="7" t="b">
        <f>+K31='[1]all(net trust &amp;WF) (2)'!O70</f>
        <v>1</v>
      </c>
      <c r="AG31" s="7" t="b">
        <f>+L31='[1]all(net trust &amp;WF) (2)'!O27</f>
        <v>1</v>
      </c>
    </row>
    <row r="32" spans="2:33" x14ac:dyDescent="0.2">
      <c r="B32" s="6" t="s">
        <v>54</v>
      </c>
      <c r="C32" s="11">
        <v>25570647.280999999</v>
      </c>
      <c r="D32" s="11">
        <v>37083920.819000006</v>
      </c>
      <c r="E32" s="11">
        <v>33460498.876999997</v>
      </c>
      <c r="F32" s="11">
        <v>22205148.408000007</v>
      </c>
      <c r="G32" s="11">
        <f t="shared" si="4"/>
        <v>118320215.38500001</v>
      </c>
      <c r="H32" s="11">
        <v>24140393.707000002</v>
      </c>
      <c r="I32" s="11">
        <v>36587122.277000003</v>
      </c>
      <c r="J32" s="11">
        <v>30460849.527000003</v>
      </c>
      <c r="K32" s="11">
        <v>18129675.338</v>
      </c>
      <c r="L32" s="11">
        <f t="shared" si="5"/>
        <v>109318040.84900001</v>
      </c>
      <c r="M32" s="11">
        <f t="shared" si="2"/>
        <v>1430253.5739999972</v>
      </c>
      <c r="N32" s="11">
        <f t="shared" si="2"/>
        <v>496798.54200000316</v>
      </c>
      <c r="O32" s="11">
        <f t="shared" si="2"/>
        <v>2999649.349999994</v>
      </c>
      <c r="P32" s="11">
        <f t="shared" si="2"/>
        <v>4075473.0700000077</v>
      </c>
      <c r="Q32" s="11">
        <f t="shared" si="6"/>
        <v>9002174.5360000022</v>
      </c>
      <c r="R32" s="17">
        <f t="shared" si="3"/>
        <v>94.406658704088684</v>
      </c>
      <c r="S32" s="17">
        <f t="shared" si="3"/>
        <v>98.660339761739905</v>
      </c>
      <c r="T32" s="17">
        <f t="shared" si="3"/>
        <v>91.035252160983518</v>
      </c>
      <c r="U32" s="17">
        <f t="shared" si="3"/>
        <v>81.646269616771818</v>
      </c>
      <c r="V32" s="17">
        <f t="shared" si="3"/>
        <v>92.391685134524153</v>
      </c>
      <c r="X32" s="7" t="b">
        <f>+C32='[1]NCA RELEASES (2)'!F71</f>
        <v>1</v>
      </c>
      <c r="Y32" s="7" t="b">
        <f>+D32='[1]NCA RELEASES (2)'!J71</f>
        <v>1</v>
      </c>
      <c r="Z32" s="7" t="b">
        <f>+E32='[1]NCA RELEASES (2)'!N71</f>
        <v>1</v>
      </c>
      <c r="AA32" s="7" t="b">
        <f>+F32='[1]NCA RELEASES (2)'!O71</f>
        <v>1</v>
      </c>
      <c r="AB32" s="7" t="b">
        <f>+G32='[1]NCA RELEASES (2)'!O28</f>
        <v>1</v>
      </c>
      <c r="AC32" s="7" t="b">
        <f>+H32='[1]all(net trust &amp;WF) (2)'!F71</f>
        <v>1</v>
      </c>
      <c r="AD32" s="7" t="b">
        <f>+I32='[1]all(net trust &amp;WF) (2)'!J71</f>
        <v>1</v>
      </c>
      <c r="AE32" s="7" t="b">
        <f>+J32='[1]all(net trust &amp;WF) (2)'!N71</f>
        <v>1</v>
      </c>
      <c r="AF32" s="7" t="b">
        <f>+K32='[1]all(net trust &amp;WF) (2)'!O71</f>
        <v>1</v>
      </c>
      <c r="AG32" s="7" t="b">
        <f>+L32='[1]all(net trust &amp;WF) (2)'!O28</f>
        <v>1</v>
      </c>
    </row>
    <row r="33" spans="1:34" x14ac:dyDescent="0.2">
      <c r="B33" s="6" t="s">
        <v>55</v>
      </c>
      <c r="C33" s="11">
        <v>557830.43500000006</v>
      </c>
      <c r="D33" s="11">
        <v>1104998.233</v>
      </c>
      <c r="E33" s="11">
        <v>1526443.2889999999</v>
      </c>
      <c r="F33" s="11">
        <v>510376</v>
      </c>
      <c r="G33" s="11">
        <f t="shared" si="4"/>
        <v>3699647.9569999999</v>
      </c>
      <c r="H33" s="11">
        <v>500052.06300000008</v>
      </c>
      <c r="I33" s="11">
        <v>862371.96099999989</v>
      </c>
      <c r="J33" s="11">
        <v>809268.69500000007</v>
      </c>
      <c r="K33" s="11">
        <v>183357.36400000053</v>
      </c>
      <c r="L33" s="11">
        <f t="shared" si="5"/>
        <v>2355050.0830000006</v>
      </c>
      <c r="M33" s="11">
        <f t="shared" si="2"/>
        <v>57778.371999999974</v>
      </c>
      <c r="N33" s="11">
        <f t="shared" si="2"/>
        <v>242626.27200000011</v>
      </c>
      <c r="O33" s="11">
        <f t="shared" si="2"/>
        <v>717174.59399999981</v>
      </c>
      <c r="P33" s="11">
        <f t="shared" si="2"/>
        <v>327018.63599999947</v>
      </c>
      <c r="Q33" s="11">
        <f t="shared" si="6"/>
        <v>1344597.8739999994</v>
      </c>
      <c r="R33" s="17">
        <f t="shared" si="3"/>
        <v>89.642305551148354</v>
      </c>
      <c r="S33" s="17">
        <f t="shared" si="3"/>
        <v>78.042836200625842</v>
      </c>
      <c r="T33" s="17">
        <f t="shared" si="3"/>
        <v>53.016623731246924</v>
      </c>
      <c r="U33" s="17">
        <f t="shared" si="3"/>
        <v>35.925937740019229</v>
      </c>
      <c r="V33" s="17">
        <f t="shared" si="3"/>
        <v>63.656058910796546</v>
      </c>
      <c r="X33" s="7" t="b">
        <f>+C33='[1]NCA RELEASES (2)'!F72</f>
        <v>1</v>
      </c>
      <c r="Y33" s="7" t="b">
        <f>+D33='[1]NCA RELEASES (2)'!J72</f>
        <v>1</v>
      </c>
      <c r="Z33" s="7" t="b">
        <f>+E33='[1]NCA RELEASES (2)'!N72</f>
        <v>1</v>
      </c>
      <c r="AA33" s="7" t="b">
        <f>+F33='[1]NCA RELEASES (2)'!O72</f>
        <v>1</v>
      </c>
      <c r="AB33" s="7" t="b">
        <f>+G33='[1]NCA RELEASES (2)'!O29</f>
        <v>1</v>
      </c>
      <c r="AC33" s="7" t="b">
        <f>+H33='[1]all(net trust &amp;WF) (2)'!F72</f>
        <v>1</v>
      </c>
      <c r="AD33" s="7" t="b">
        <f>+I33='[1]all(net trust &amp;WF) (2)'!J72</f>
        <v>1</v>
      </c>
      <c r="AE33" s="7" t="b">
        <f>+J33='[1]all(net trust &amp;WF) (2)'!N72</f>
        <v>1</v>
      </c>
      <c r="AF33" s="7" t="b">
        <f>+K33='[1]all(net trust &amp;WF) (2)'!O72</f>
        <v>1</v>
      </c>
      <c r="AG33" s="7" t="b">
        <f>+L33='[1]all(net trust &amp;WF) (2)'!O29</f>
        <v>1</v>
      </c>
    </row>
    <row r="34" spans="1:34" x14ac:dyDescent="0.2">
      <c r="B34" s="6" t="s">
        <v>56</v>
      </c>
      <c r="C34" s="11">
        <v>1151144.8089999999</v>
      </c>
      <c r="D34" s="11">
        <v>2214350.6540000001</v>
      </c>
      <c r="E34" s="11">
        <v>1531855.838</v>
      </c>
      <c r="F34" s="11">
        <v>735444.54</v>
      </c>
      <c r="G34" s="11">
        <f t="shared" si="4"/>
        <v>5632795.841</v>
      </c>
      <c r="H34" s="11">
        <v>1029252.3940000001</v>
      </c>
      <c r="I34" s="11">
        <v>1948439.0379999999</v>
      </c>
      <c r="J34" s="11">
        <v>1256913.858</v>
      </c>
      <c r="K34" s="11">
        <v>289705.04599999916</v>
      </c>
      <c r="L34" s="11">
        <f t="shared" si="5"/>
        <v>4524310.3359999992</v>
      </c>
      <c r="M34" s="11">
        <f t="shared" si="2"/>
        <v>121892.4149999998</v>
      </c>
      <c r="N34" s="11">
        <f t="shared" si="2"/>
        <v>265911.61600000015</v>
      </c>
      <c r="O34" s="11">
        <f t="shared" si="2"/>
        <v>274941.98</v>
      </c>
      <c r="P34" s="11">
        <f t="shared" si="2"/>
        <v>445739.49400000088</v>
      </c>
      <c r="Q34" s="11">
        <f t="shared" si="6"/>
        <v>1108485.5050000008</v>
      </c>
      <c r="R34" s="17">
        <f t="shared" si="3"/>
        <v>89.411200567729807</v>
      </c>
      <c r="S34" s="17">
        <f t="shared" si="3"/>
        <v>87.991440492062196</v>
      </c>
      <c r="T34" s="17">
        <f t="shared" si="3"/>
        <v>82.051706617577935</v>
      </c>
      <c r="U34" s="17">
        <f t="shared" si="3"/>
        <v>39.391827696483972</v>
      </c>
      <c r="V34" s="17">
        <f t="shared" si="3"/>
        <v>80.32086487261698</v>
      </c>
      <c r="X34" s="7" t="b">
        <f>+C34='[1]NCA RELEASES (2)'!F73</f>
        <v>1</v>
      </c>
      <c r="Y34" s="7" t="b">
        <f>+D34='[1]NCA RELEASES (2)'!J73</f>
        <v>1</v>
      </c>
      <c r="Z34" s="7" t="b">
        <f>+E34='[1]NCA RELEASES (2)'!N73</f>
        <v>1</v>
      </c>
      <c r="AA34" s="7" t="b">
        <f>+F34='[1]NCA RELEASES (2)'!O73</f>
        <v>1</v>
      </c>
      <c r="AB34" s="7" t="b">
        <f>+G34='[1]NCA RELEASES (2)'!O30</f>
        <v>1</v>
      </c>
      <c r="AC34" s="7" t="b">
        <f>+H34='[1]all(net trust &amp;WF) (2)'!F73</f>
        <v>1</v>
      </c>
      <c r="AD34" s="7" t="b">
        <f>+I34='[1]all(net trust &amp;WF) (2)'!J73</f>
        <v>1</v>
      </c>
      <c r="AE34" s="7" t="b">
        <f>+J34='[1]all(net trust &amp;WF) (2)'!N73</f>
        <v>1</v>
      </c>
      <c r="AF34" s="7" t="b">
        <f>+K34='[1]all(net trust &amp;WF) (2)'!O73</f>
        <v>1</v>
      </c>
      <c r="AG34" s="7" t="b">
        <f>+L34='[1]all(net trust &amp;WF) (2)'!O30</f>
        <v>1</v>
      </c>
    </row>
    <row r="35" spans="1:34" x14ac:dyDescent="0.2">
      <c r="B35" s="6" t="s">
        <v>57</v>
      </c>
      <c r="C35" s="11">
        <v>15418266.876</v>
      </c>
      <c r="D35" s="11">
        <v>13080260.161999999</v>
      </c>
      <c r="E35" s="11">
        <v>8483449.3740000017</v>
      </c>
      <c r="F35" s="11">
        <v>7291346.2270000055</v>
      </c>
      <c r="G35" s="11">
        <f t="shared" si="4"/>
        <v>44273322.639000006</v>
      </c>
      <c r="H35" s="11">
        <v>5525869.6969999997</v>
      </c>
      <c r="I35" s="11">
        <v>8812133.382000003</v>
      </c>
      <c r="J35" s="11">
        <v>6117494.5710000005</v>
      </c>
      <c r="K35" s="11">
        <v>1189577.8669999987</v>
      </c>
      <c r="L35" s="11">
        <f t="shared" si="5"/>
        <v>21645075.517000005</v>
      </c>
      <c r="M35" s="11">
        <f t="shared" si="2"/>
        <v>9892397.1790000014</v>
      </c>
      <c r="N35" s="11">
        <f t="shared" si="2"/>
        <v>4268126.7799999956</v>
      </c>
      <c r="O35" s="11">
        <f t="shared" si="2"/>
        <v>2365954.8030000012</v>
      </c>
      <c r="P35" s="11">
        <f t="shared" si="2"/>
        <v>6101768.3600000069</v>
      </c>
      <c r="Q35" s="11">
        <f t="shared" si="6"/>
        <v>22628247.122000005</v>
      </c>
      <c r="R35" s="17">
        <f t="shared" si="3"/>
        <v>35.839759043226458</v>
      </c>
      <c r="S35" s="17">
        <f t="shared" si="3"/>
        <v>67.369710333441944</v>
      </c>
      <c r="T35" s="17">
        <f t="shared" si="3"/>
        <v>72.110933905597904</v>
      </c>
      <c r="U35" s="17">
        <f t="shared" si="3"/>
        <v>16.314927723428731</v>
      </c>
      <c r="V35" s="17">
        <f t="shared" si="3"/>
        <v>48.889656856097439</v>
      </c>
      <c r="X35" s="7" t="b">
        <f>+C35='[1]NCA RELEASES (2)'!F74</f>
        <v>1</v>
      </c>
      <c r="Y35" s="7" t="b">
        <f>+D35='[1]NCA RELEASES (2)'!J74</f>
        <v>1</v>
      </c>
      <c r="Z35" s="7" t="b">
        <f>+E35='[1]NCA RELEASES (2)'!N74</f>
        <v>1</v>
      </c>
      <c r="AA35" s="7" t="b">
        <f>+F35='[1]NCA RELEASES (2)'!O74</f>
        <v>1</v>
      </c>
      <c r="AB35" s="7" t="b">
        <f>+G35='[1]NCA RELEASES (2)'!O31</f>
        <v>1</v>
      </c>
      <c r="AC35" s="7" t="b">
        <f>+H35='[1]all(net trust &amp;WF) (2)'!F74</f>
        <v>1</v>
      </c>
      <c r="AD35" s="7" t="b">
        <f>+I35='[1]all(net trust &amp;WF) (2)'!J74</f>
        <v>1</v>
      </c>
      <c r="AE35" s="7" t="b">
        <f>+J35='[1]all(net trust &amp;WF) (2)'!N74</f>
        <v>1</v>
      </c>
      <c r="AF35" s="7" t="b">
        <f>+K35='[1]all(net trust &amp;WF) (2)'!O74</f>
        <v>1</v>
      </c>
      <c r="AG35" s="7" t="b">
        <f>+L35='[1]all(net trust &amp;WF) (2)'!O31</f>
        <v>1</v>
      </c>
    </row>
    <row r="36" spans="1:34" x14ac:dyDescent="0.2">
      <c r="B36" s="20" t="s">
        <v>58</v>
      </c>
      <c r="C36" s="11">
        <v>1203741.473</v>
      </c>
      <c r="D36" s="11">
        <v>1652624.8330000003</v>
      </c>
      <c r="E36" s="11">
        <v>1360506.1149999998</v>
      </c>
      <c r="F36" s="11">
        <v>507592.60699999984</v>
      </c>
      <c r="G36" s="11">
        <f t="shared" si="4"/>
        <v>4724465.0279999999</v>
      </c>
      <c r="H36" s="11">
        <v>973875.07400000002</v>
      </c>
      <c r="I36" s="11">
        <v>1125799.8199999998</v>
      </c>
      <c r="J36" s="11">
        <v>1091898.2569999998</v>
      </c>
      <c r="K36" s="11">
        <v>264705.36900000041</v>
      </c>
      <c r="L36" s="11">
        <f t="shared" si="5"/>
        <v>3456278.52</v>
      </c>
      <c r="M36" s="11">
        <f t="shared" si="2"/>
        <v>229866.39899999998</v>
      </c>
      <c r="N36" s="11">
        <f t="shared" si="2"/>
        <v>526825.0130000005</v>
      </c>
      <c r="O36" s="11">
        <f t="shared" si="2"/>
        <v>268607.85800000001</v>
      </c>
      <c r="P36" s="11">
        <f t="shared" si="2"/>
        <v>242887.23799999943</v>
      </c>
      <c r="Q36" s="11">
        <f t="shared" si="6"/>
        <v>1268186.5079999999</v>
      </c>
      <c r="R36" s="17">
        <f t="shared" si="3"/>
        <v>80.90400603818027</v>
      </c>
      <c r="S36" s="17">
        <f t="shared" si="3"/>
        <v>68.121923229021192</v>
      </c>
      <c r="T36" s="17">
        <f t="shared" si="3"/>
        <v>80.25676951845233</v>
      </c>
      <c r="U36" s="17">
        <f t="shared" si="3"/>
        <v>52.149177381537491</v>
      </c>
      <c r="V36" s="17">
        <f t="shared" si="3"/>
        <v>73.157034701622948</v>
      </c>
      <c r="X36" s="7" t="b">
        <f>+C36='[1]NCA RELEASES (2)'!F75</f>
        <v>1</v>
      </c>
      <c r="Y36" s="7" t="b">
        <f>+D36='[1]NCA RELEASES (2)'!J75</f>
        <v>1</v>
      </c>
      <c r="Z36" s="7" t="b">
        <f>+E36='[1]NCA RELEASES (2)'!N75</f>
        <v>1</v>
      </c>
      <c r="AA36" s="7" t="b">
        <f>+F36='[1]NCA RELEASES (2)'!O75</f>
        <v>1</v>
      </c>
      <c r="AB36" s="7" t="b">
        <f>+G36='[1]NCA RELEASES (2)'!O32</f>
        <v>1</v>
      </c>
      <c r="AC36" s="7" t="b">
        <f>+H36='[1]all(net trust &amp;WF) (2)'!F75</f>
        <v>1</v>
      </c>
      <c r="AD36" s="7" t="b">
        <f>+I36='[1]all(net trust &amp;WF) (2)'!J75</f>
        <v>1</v>
      </c>
      <c r="AE36" s="7" t="b">
        <f>+J36='[1]all(net trust &amp;WF) (2)'!N75</f>
        <v>1</v>
      </c>
      <c r="AF36" s="7" t="b">
        <f>+K36='[1]all(net trust &amp;WF) (2)'!O75</f>
        <v>1</v>
      </c>
      <c r="AG36" s="7" t="b">
        <f>+L36='[1]all(net trust &amp;WF) (2)'!O32</f>
        <v>1</v>
      </c>
    </row>
    <row r="37" spans="1:34" x14ac:dyDescent="0.2">
      <c r="B37" s="6" t="s">
        <v>59</v>
      </c>
      <c r="C37" s="11">
        <v>425341.61800000002</v>
      </c>
      <c r="D37" s="11">
        <v>797988.32900000014</v>
      </c>
      <c r="E37" s="11">
        <v>738629.05099999998</v>
      </c>
      <c r="F37" s="11">
        <v>453826.16899999976</v>
      </c>
      <c r="G37" s="11">
        <f t="shared" si="4"/>
        <v>2415785.1669999999</v>
      </c>
      <c r="H37" s="11">
        <v>377300.28800000006</v>
      </c>
      <c r="I37" s="11">
        <v>624903.08399999992</v>
      </c>
      <c r="J37" s="11">
        <v>560195.71399999992</v>
      </c>
      <c r="K37" s="11">
        <v>98667.537000000244</v>
      </c>
      <c r="L37" s="11">
        <f t="shared" si="5"/>
        <v>1661066.6230000001</v>
      </c>
      <c r="M37" s="11">
        <f t="shared" si="2"/>
        <v>48041.329999999958</v>
      </c>
      <c r="N37" s="11">
        <f t="shared" si="2"/>
        <v>173085.24500000023</v>
      </c>
      <c r="O37" s="11">
        <f t="shared" si="2"/>
        <v>178433.33700000006</v>
      </c>
      <c r="P37" s="11">
        <f t="shared" si="2"/>
        <v>355158.63199999952</v>
      </c>
      <c r="Q37" s="11">
        <f t="shared" si="6"/>
        <v>754718.54399999976</v>
      </c>
      <c r="R37" s="17">
        <f t="shared" si="3"/>
        <v>88.705236457721853</v>
      </c>
      <c r="S37" s="17">
        <f t="shared" si="3"/>
        <v>78.309802448251062</v>
      </c>
      <c r="T37" s="17">
        <f t="shared" si="3"/>
        <v>75.842632136059848</v>
      </c>
      <c r="U37" s="17">
        <f t="shared" si="3"/>
        <v>21.741262126292302</v>
      </c>
      <c r="V37" s="17">
        <f t="shared" si="3"/>
        <v>68.758871678261286</v>
      </c>
      <c r="X37" s="7" t="b">
        <f>+C37='[1]NCA RELEASES (2)'!F76</f>
        <v>1</v>
      </c>
      <c r="Y37" s="7" t="b">
        <f>+D37='[1]NCA RELEASES (2)'!J76</f>
        <v>1</v>
      </c>
      <c r="Z37" s="7" t="b">
        <f>+E37='[1]NCA RELEASES (2)'!N76</f>
        <v>1</v>
      </c>
      <c r="AA37" s="7" t="b">
        <f>+F37='[1]NCA RELEASES (2)'!O76</f>
        <v>1</v>
      </c>
      <c r="AB37" s="7" t="b">
        <f>+G37='[1]NCA RELEASES (2)'!O33</f>
        <v>1</v>
      </c>
      <c r="AC37" s="7" t="b">
        <f>+H37='[1]all(net trust &amp;WF) (2)'!F76</f>
        <v>1</v>
      </c>
      <c r="AD37" s="7" t="b">
        <f>+I37='[1]all(net trust &amp;WF) (2)'!J76</f>
        <v>1</v>
      </c>
      <c r="AE37" s="7" t="b">
        <f>+J37='[1]all(net trust &amp;WF) (2)'!N76</f>
        <v>1</v>
      </c>
      <c r="AF37" s="7" t="b">
        <f>+K37='[1]all(net trust &amp;WF) (2)'!O76</f>
        <v>1</v>
      </c>
      <c r="AG37" s="7" t="b">
        <f>+L37='[1]all(net trust &amp;WF) (2)'!O33</f>
        <v>1</v>
      </c>
    </row>
    <row r="38" spans="1:34" x14ac:dyDescent="0.2">
      <c r="B38" s="6" t="s">
        <v>60</v>
      </c>
      <c r="C38" s="11">
        <v>8791373.1190000009</v>
      </c>
      <c r="D38" s="11">
        <v>8640684.9669999983</v>
      </c>
      <c r="E38" s="11">
        <v>13471214.540000003</v>
      </c>
      <c r="F38" s="11">
        <v>7494816.3649999946</v>
      </c>
      <c r="G38" s="11">
        <f t="shared" si="4"/>
        <v>38398088.990999997</v>
      </c>
      <c r="H38" s="11">
        <v>7250305.4168400001</v>
      </c>
      <c r="I38" s="11">
        <v>6750955.4354799986</v>
      </c>
      <c r="J38" s="11">
        <v>8298476.015680002</v>
      </c>
      <c r="K38" s="11">
        <v>1300619.2309999987</v>
      </c>
      <c r="L38" s="11">
        <f t="shared" si="5"/>
        <v>23600356.098999999</v>
      </c>
      <c r="M38" s="11">
        <f t="shared" si="2"/>
        <v>1541067.7021600008</v>
      </c>
      <c r="N38" s="11">
        <f t="shared" si="2"/>
        <v>1889729.5315199997</v>
      </c>
      <c r="O38" s="11">
        <f t="shared" si="2"/>
        <v>5172738.5243200008</v>
      </c>
      <c r="P38" s="11">
        <f t="shared" si="2"/>
        <v>6194197.1339999959</v>
      </c>
      <c r="Q38" s="11">
        <f t="shared" si="6"/>
        <v>14797732.891999997</v>
      </c>
      <c r="R38" s="17">
        <f t="shared" si="3"/>
        <v>82.470682550949519</v>
      </c>
      <c r="S38" s="17">
        <f t="shared" si="3"/>
        <v>78.129864255702586</v>
      </c>
      <c r="T38" s="17">
        <f t="shared" si="3"/>
        <v>61.601542986635557</v>
      </c>
      <c r="U38" s="17">
        <f t="shared" si="3"/>
        <v>17.353583699178461</v>
      </c>
      <c r="V38" s="17">
        <f t="shared" si="3"/>
        <v>61.462319399623276</v>
      </c>
      <c r="X38" s="7" t="b">
        <f>+C38='[1]NCA RELEASES (2)'!F77</f>
        <v>1</v>
      </c>
      <c r="Y38" s="7" t="b">
        <f>+D38='[1]NCA RELEASES (2)'!J77</f>
        <v>1</v>
      </c>
      <c r="Z38" s="7" t="b">
        <f>+E38='[1]NCA RELEASES (2)'!N77</f>
        <v>1</v>
      </c>
      <c r="AA38" s="7" t="b">
        <f>+F38='[1]NCA RELEASES (2)'!O77</f>
        <v>1</v>
      </c>
      <c r="AB38" s="7" t="b">
        <f>+G38='[1]NCA RELEASES (2)'!O34</f>
        <v>1</v>
      </c>
      <c r="AC38" s="7" t="b">
        <f>+H38='[1]all(net trust &amp;WF) (2)'!F77</f>
        <v>1</v>
      </c>
      <c r="AD38" s="7" t="b">
        <f>+I38='[1]all(net trust &amp;WF) (2)'!J77</f>
        <v>1</v>
      </c>
      <c r="AE38" s="7" t="b">
        <f>+J38='[1]all(net trust &amp;WF) (2)'!N77</f>
        <v>1</v>
      </c>
      <c r="AF38" s="7" t="b">
        <f>+K38='[1]all(net trust &amp;WF) (2)'!O77</f>
        <v>1</v>
      </c>
      <c r="AG38" s="7" t="b">
        <f>+L38='[1]all(net trust &amp;WF) (2)'!O34</f>
        <v>1</v>
      </c>
      <c r="AH38" s="11"/>
    </row>
    <row r="39" spans="1:34" x14ac:dyDescent="0.2">
      <c r="B39" s="6" t="s">
        <v>61</v>
      </c>
      <c r="C39" s="11">
        <v>5807516.5899999999</v>
      </c>
      <c r="D39" s="11">
        <v>8683745.4139999989</v>
      </c>
      <c r="E39" s="11">
        <v>6476702.4280000012</v>
      </c>
      <c r="F39" s="11">
        <v>1673958.1740000024</v>
      </c>
      <c r="G39" s="11">
        <f>SUM(C39:F39)</f>
        <v>22641922.606000002</v>
      </c>
      <c r="H39" s="11">
        <v>3839328.3130000001</v>
      </c>
      <c r="I39" s="11">
        <v>8293933.8089999994</v>
      </c>
      <c r="J39" s="11">
        <v>6134286.6399999987</v>
      </c>
      <c r="K39" s="11">
        <v>684945.60496000201</v>
      </c>
      <c r="L39" s="11">
        <f>SUM(H39:K39)</f>
        <v>18952494.36696</v>
      </c>
      <c r="M39" s="11">
        <f>+C39-H39</f>
        <v>1968188.2769999998</v>
      </c>
      <c r="N39" s="11">
        <f>+D39-I39</f>
        <v>389811.60499999952</v>
      </c>
      <c r="O39" s="11">
        <f>+E39-J39</f>
        <v>342415.7880000025</v>
      </c>
      <c r="P39" s="11">
        <f>+F39-K39</f>
        <v>989012.56904000044</v>
      </c>
      <c r="Q39" s="11">
        <f>SUM(M39:P39)</f>
        <v>3689428.2390400022</v>
      </c>
      <c r="R39" s="17">
        <f>+H39/C39*100</f>
        <v>66.109640041510403</v>
      </c>
      <c r="S39" s="17">
        <f>+I39/D39*100</f>
        <v>95.511019883522351</v>
      </c>
      <c r="T39" s="17">
        <f>+J39/E39*100</f>
        <v>94.713115326718196</v>
      </c>
      <c r="U39" s="17">
        <f>+K39/F39*100</f>
        <v>40.917725161751925</v>
      </c>
      <c r="V39" s="17">
        <f>+L39/G39*100</f>
        <v>83.705322629879845</v>
      </c>
      <c r="X39" s="7" t="b">
        <f>+C39='[1]NCA RELEASES (2)'!F85</f>
        <v>1</v>
      </c>
      <c r="Y39" s="7" t="b">
        <f>+D39='[1]NCA RELEASES (2)'!J85</f>
        <v>1</v>
      </c>
      <c r="Z39" s="7" t="b">
        <f>+E39='[1]NCA RELEASES (2)'!N85</f>
        <v>1</v>
      </c>
      <c r="AA39" s="7" t="b">
        <f>+F39='[1]NCA RELEASES (2)'!O85</f>
        <v>1</v>
      </c>
      <c r="AB39" s="7" t="b">
        <f>+G39='[1]NCA RELEASES (2)'!O42</f>
        <v>1</v>
      </c>
      <c r="AC39" s="7" t="b">
        <f>+H39='[1]all(net trust &amp;WF) (2)'!F85</f>
        <v>1</v>
      </c>
      <c r="AD39" s="7" t="b">
        <f>+I39='[1]all(net trust &amp;WF) (2)'!J85</f>
        <v>1</v>
      </c>
      <c r="AE39" s="7" t="b">
        <f>+J39='[1]all(net trust &amp;WF) (2)'!N85</f>
        <v>1</v>
      </c>
      <c r="AF39" s="7" t="b">
        <f>+K39='[1]all(net trust &amp;WF) (2)'!O85</f>
        <v>1</v>
      </c>
      <c r="AG39" s="7" t="b">
        <f>+L39='[1]all(net trust &amp;WF) (2)'!O42</f>
        <v>1</v>
      </c>
    </row>
    <row r="40" spans="1:34" x14ac:dyDescent="0.2">
      <c r="B40" s="6" t="s">
        <v>62</v>
      </c>
      <c r="C40" s="11">
        <v>709</v>
      </c>
      <c r="D40" s="11">
        <v>873</v>
      </c>
      <c r="E40" s="11">
        <v>647.9989999999998</v>
      </c>
      <c r="F40" s="11">
        <v>216.0006000000003</v>
      </c>
      <c r="G40" s="11">
        <f t="shared" si="4"/>
        <v>2445.9996000000001</v>
      </c>
      <c r="H40" s="11">
        <v>651.25</v>
      </c>
      <c r="I40" s="11">
        <v>871.94</v>
      </c>
      <c r="J40" s="11">
        <v>647.70299999999997</v>
      </c>
      <c r="K40" s="11">
        <v>204.9410499999999</v>
      </c>
      <c r="L40" s="11">
        <f t="shared" si="5"/>
        <v>2375.8340499999999</v>
      </c>
      <c r="M40" s="11">
        <f t="shared" si="2"/>
        <v>57.75</v>
      </c>
      <c r="N40" s="11">
        <f t="shared" si="2"/>
        <v>1.0599999999999454</v>
      </c>
      <c r="O40" s="11">
        <f t="shared" si="2"/>
        <v>0.29599999999982174</v>
      </c>
      <c r="P40" s="11">
        <f t="shared" si="2"/>
        <v>11.059550000000399</v>
      </c>
      <c r="Q40" s="11">
        <f t="shared" si="6"/>
        <v>70.165550000000167</v>
      </c>
      <c r="R40" s="17">
        <f t="shared" si="3"/>
        <v>91.854724964739063</v>
      </c>
      <c r="S40" s="17">
        <f t="shared" si="3"/>
        <v>99.878579610538381</v>
      </c>
      <c r="T40" s="17">
        <f t="shared" si="3"/>
        <v>99.954320917161937</v>
      </c>
      <c r="U40" s="17">
        <f t="shared" si="3"/>
        <v>94.87985218559561</v>
      </c>
      <c r="V40" s="17">
        <f t="shared" si="3"/>
        <v>97.131416129422092</v>
      </c>
      <c r="X40" s="7" t="b">
        <f>+C40='[1]NCA RELEASES (2)'!F78</f>
        <v>1</v>
      </c>
      <c r="Y40" s="7" t="b">
        <f>+D40='[1]NCA RELEASES (2)'!J78</f>
        <v>1</v>
      </c>
      <c r="Z40" s="7" t="b">
        <f>+E40='[1]NCA RELEASES (2)'!N78</f>
        <v>1</v>
      </c>
      <c r="AA40" s="7" t="b">
        <f>+F40='[1]NCA RELEASES (2)'!O78</f>
        <v>1</v>
      </c>
      <c r="AB40" s="7" t="b">
        <f>+G40='[1]NCA RELEASES (2)'!O35</f>
        <v>1</v>
      </c>
      <c r="AC40" s="7" t="b">
        <f>+H40='[1]all(net trust &amp;WF) (2)'!F78</f>
        <v>1</v>
      </c>
      <c r="AD40" s="7" t="b">
        <f>+I40='[1]all(net trust &amp;WF) (2)'!J78</f>
        <v>1</v>
      </c>
      <c r="AE40" s="7" t="b">
        <f>+J40='[1]all(net trust &amp;WF) (2)'!N78</f>
        <v>1</v>
      </c>
      <c r="AF40" s="7" t="b">
        <f>+K40='[1]all(net trust &amp;WF) (2)'!O78</f>
        <v>1</v>
      </c>
      <c r="AG40" s="7" t="b">
        <f>+L40='[1]all(net trust &amp;WF) (2)'!O35</f>
        <v>1</v>
      </c>
    </row>
    <row r="41" spans="1:34" x14ac:dyDescent="0.2">
      <c r="B41" s="6" t="s">
        <v>63</v>
      </c>
      <c r="C41" s="11">
        <v>6223918.6310000001</v>
      </c>
      <c r="D41" s="11">
        <v>7662933.3280000007</v>
      </c>
      <c r="E41" s="11">
        <v>6607899.4789999966</v>
      </c>
      <c r="F41" s="11">
        <v>4015310.5700000003</v>
      </c>
      <c r="G41" s="11">
        <f t="shared" si="4"/>
        <v>24510062.007999998</v>
      </c>
      <c r="H41" s="11">
        <v>6219970.8659999995</v>
      </c>
      <c r="I41" s="11">
        <v>7618035.4709999999</v>
      </c>
      <c r="J41" s="11">
        <v>6601678.6020000037</v>
      </c>
      <c r="K41" s="11">
        <v>1411319.5199999958</v>
      </c>
      <c r="L41" s="11">
        <f t="shared" si="5"/>
        <v>21851004.458999999</v>
      </c>
      <c r="M41" s="11">
        <f t="shared" si="2"/>
        <v>3947.765000000596</v>
      </c>
      <c r="N41" s="11">
        <f t="shared" si="2"/>
        <v>44897.857000000775</v>
      </c>
      <c r="O41" s="11">
        <f t="shared" si="2"/>
        <v>6220.8769999928772</v>
      </c>
      <c r="P41" s="11">
        <f t="shared" si="2"/>
        <v>2603991.0500000045</v>
      </c>
      <c r="Q41" s="11">
        <f t="shared" si="6"/>
        <v>2659057.5489999987</v>
      </c>
      <c r="R41" s="17">
        <f t="shared" si="3"/>
        <v>99.936571069866858</v>
      </c>
      <c r="S41" s="17">
        <f t="shared" si="3"/>
        <v>99.414090465384248</v>
      </c>
      <c r="T41" s="17">
        <f t="shared" si="3"/>
        <v>99.905856966805217</v>
      </c>
      <c r="U41" s="17">
        <f t="shared" si="3"/>
        <v>35.148452290204688</v>
      </c>
      <c r="V41" s="17">
        <f t="shared" si="3"/>
        <v>89.151159437572645</v>
      </c>
      <c r="X41" s="7" t="b">
        <f>+C41='[1]NCA RELEASES (2)'!F79</f>
        <v>1</v>
      </c>
      <c r="Y41" s="7" t="b">
        <f>+D41='[1]NCA RELEASES (2)'!J79</f>
        <v>1</v>
      </c>
      <c r="Z41" s="7" t="b">
        <f>+E41='[1]NCA RELEASES (2)'!N79</f>
        <v>1</v>
      </c>
      <c r="AA41" s="7" t="b">
        <f>+F41='[1]NCA RELEASES (2)'!O79</f>
        <v>1</v>
      </c>
      <c r="AB41" s="7" t="b">
        <f>+G41='[1]NCA RELEASES (2)'!O36</f>
        <v>1</v>
      </c>
      <c r="AC41" s="7" t="b">
        <f>+H41='[1]all(net trust &amp;WF) (2)'!F79</f>
        <v>1</v>
      </c>
      <c r="AD41" s="7" t="b">
        <f>+I41='[1]all(net trust &amp;WF) (2)'!J79</f>
        <v>1</v>
      </c>
      <c r="AE41" s="7" t="b">
        <f>+J41='[1]all(net trust &amp;WF) (2)'!N79</f>
        <v>1</v>
      </c>
      <c r="AF41" s="7" t="b">
        <f>+K41='[1]all(net trust &amp;WF) (2)'!O79</f>
        <v>1</v>
      </c>
      <c r="AG41" s="7" t="b">
        <f>+L41='[1]all(net trust &amp;WF) (2)'!O36</f>
        <v>1</v>
      </c>
    </row>
    <row r="42" spans="1:34" x14ac:dyDescent="0.2">
      <c r="B42" s="6" t="s">
        <v>64</v>
      </c>
      <c r="C42" s="11">
        <v>295477.245</v>
      </c>
      <c r="D42" s="11">
        <v>388693.08699999994</v>
      </c>
      <c r="E42" s="11">
        <v>315749.71600000001</v>
      </c>
      <c r="F42" s="11">
        <v>96152.203000000212</v>
      </c>
      <c r="G42" s="11">
        <f t="shared" si="4"/>
        <v>1096072.2510000002</v>
      </c>
      <c r="H42" s="11">
        <v>294330.95000000007</v>
      </c>
      <c r="I42" s="11">
        <v>388657.24699999997</v>
      </c>
      <c r="J42" s="11">
        <v>316153.15700000001</v>
      </c>
      <c r="K42" s="11">
        <v>81445.004999999888</v>
      </c>
      <c r="L42" s="11">
        <f t="shared" si="5"/>
        <v>1080586.3589999999</v>
      </c>
      <c r="M42" s="11">
        <f t="shared" si="2"/>
        <v>1146.2949999999255</v>
      </c>
      <c r="N42" s="11">
        <f t="shared" si="2"/>
        <v>35.839999999967404</v>
      </c>
      <c r="O42" s="11">
        <f t="shared" si="2"/>
        <v>-403.44099999999162</v>
      </c>
      <c r="P42" s="11">
        <f t="shared" si="2"/>
        <v>14707.198000000324</v>
      </c>
      <c r="Q42" s="11">
        <f t="shared" si="6"/>
        <v>15485.892000000225</v>
      </c>
      <c r="R42" s="17">
        <f t="shared" si="3"/>
        <v>99.612053036436038</v>
      </c>
      <c r="S42" s="17">
        <f t="shared" si="3"/>
        <v>99.990779357493437</v>
      </c>
      <c r="T42" s="17">
        <f t="shared" si="3"/>
        <v>100.12777240312704</v>
      </c>
      <c r="U42" s="17">
        <f t="shared" si="3"/>
        <v>84.70425269403313</v>
      </c>
      <c r="V42" s="17">
        <f t="shared" si="3"/>
        <v>98.587146788373516</v>
      </c>
      <c r="X42" s="7" t="b">
        <f>+C42='[1]NCA RELEASES (2)'!F80</f>
        <v>1</v>
      </c>
      <c r="Y42" s="7" t="b">
        <f>+D42='[1]NCA RELEASES (2)'!J80</f>
        <v>1</v>
      </c>
      <c r="Z42" s="7" t="b">
        <f>+E42='[1]NCA RELEASES (2)'!N80</f>
        <v>1</v>
      </c>
      <c r="AA42" s="7" t="b">
        <f>+F42='[1]NCA RELEASES (2)'!O80</f>
        <v>1</v>
      </c>
      <c r="AB42" s="7" t="b">
        <f>+G42='[1]NCA RELEASES (2)'!O37</f>
        <v>1</v>
      </c>
      <c r="AC42" s="7" t="b">
        <f>+H42='[1]all(net trust &amp;WF) (2)'!F80</f>
        <v>1</v>
      </c>
      <c r="AD42" s="7" t="b">
        <f>+I42='[1]all(net trust &amp;WF) (2)'!J80</f>
        <v>1</v>
      </c>
      <c r="AE42" s="7" t="b">
        <f>+J42='[1]all(net trust &amp;WF) (2)'!N80</f>
        <v>1</v>
      </c>
      <c r="AF42" s="7" t="b">
        <f>+K42='[1]all(net trust &amp;WF) (2)'!O80</f>
        <v>1</v>
      </c>
      <c r="AG42" s="7" t="b">
        <f>+L42='[1]all(net trust &amp;WF) (2)'!O37</f>
        <v>1</v>
      </c>
    </row>
    <row r="43" spans="1:34" x14ac:dyDescent="0.2">
      <c r="B43" s="6" t="s">
        <v>65</v>
      </c>
      <c r="C43" s="11">
        <v>2268833.1569999997</v>
      </c>
      <c r="D43" s="11">
        <v>2748121.8580000009</v>
      </c>
      <c r="E43" s="11">
        <v>2343248.0189999994</v>
      </c>
      <c r="F43" s="11">
        <v>950420.20000000019</v>
      </c>
      <c r="G43" s="11">
        <f t="shared" si="4"/>
        <v>8310623.2340000002</v>
      </c>
      <c r="H43" s="11">
        <v>2230267.1259999997</v>
      </c>
      <c r="I43" s="11">
        <v>2726083.5020000008</v>
      </c>
      <c r="J43" s="11">
        <v>2267024.0719999997</v>
      </c>
      <c r="K43" s="11">
        <v>673098.41999999993</v>
      </c>
      <c r="L43" s="11">
        <f t="shared" si="5"/>
        <v>7896473.1200000001</v>
      </c>
      <c r="M43" s="11">
        <f t="shared" si="2"/>
        <v>38566.030999999959</v>
      </c>
      <c r="N43" s="11">
        <f t="shared" si="2"/>
        <v>22038.356000000145</v>
      </c>
      <c r="O43" s="11">
        <f t="shared" si="2"/>
        <v>76223.946999999695</v>
      </c>
      <c r="P43" s="11">
        <f t="shared" si="2"/>
        <v>277321.78000000026</v>
      </c>
      <c r="Q43" s="11">
        <f t="shared" si="6"/>
        <v>414150.11400000006</v>
      </c>
      <c r="R43" s="17">
        <f t="shared" si="3"/>
        <v>98.300182149533001</v>
      </c>
      <c r="S43" s="17">
        <f t="shared" si="3"/>
        <v>99.198057541158718</v>
      </c>
      <c r="T43" s="17">
        <f t="shared" si="3"/>
        <v>96.747081555945201</v>
      </c>
      <c r="U43" s="17">
        <f t="shared" si="3"/>
        <v>70.821139954727371</v>
      </c>
      <c r="V43" s="17">
        <f t="shared" si="3"/>
        <v>95.016617859589033</v>
      </c>
      <c r="X43" s="7" t="b">
        <f>+C43='[1]NCA RELEASES (2)'!F81</f>
        <v>1</v>
      </c>
      <c r="Y43" s="7" t="b">
        <f>+D43='[1]NCA RELEASES (2)'!J81</f>
        <v>1</v>
      </c>
      <c r="Z43" s="7" t="b">
        <f>+E43='[1]NCA RELEASES (2)'!N81</f>
        <v>1</v>
      </c>
      <c r="AA43" s="7" t="b">
        <f>+F43='[1]NCA RELEASES (2)'!O81</f>
        <v>1</v>
      </c>
      <c r="AB43" s="7" t="b">
        <f>+G43='[1]NCA RELEASES (2)'!O38</f>
        <v>1</v>
      </c>
      <c r="AC43" s="7" t="b">
        <f>+H43='[1]all(net trust &amp;WF) (2)'!F81</f>
        <v>1</v>
      </c>
      <c r="AD43" s="7" t="b">
        <f>+I43='[1]all(net trust &amp;WF) (2)'!J81</f>
        <v>1</v>
      </c>
      <c r="AE43" s="7" t="b">
        <f>+J43='[1]all(net trust &amp;WF) (2)'!N81</f>
        <v>1</v>
      </c>
      <c r="AF43" s="7" t="b">
        <f>+K43='[1]all(net trust &amp;WF) (2)'!O81</f>
        <v>1</v>
      </c>
      <c r="AG43" s="7" t="b">
        <f>+L43='[1]all(net trust &amp;WF) (2)'!O38</f>
        <v>1</v>
      </c>
    </row>
    <row r="44" spans="1:34" x14ac:dyDescent="0.2">
      <c r="B44" s="6" t="s">
        <v>66</v>
      </c>
      <c r="C44" s="11">
        <v>1107619.9949999999</v>
      </c>
      <c r="D44" s="11">
        <v>1190215.3300000003</v>
      </c>
      <c r="E44" s="11">
        <v>829315.01099999947</v>
      </c>
      <c r="F44" s="11">
        <v>998697.9020000007</v>
      </c>
      <c r="G44" s="11">
        <f t="shared" si="4"/>
        <v>4125848.2380000004</v>
      </c>
      <c r="H44" s="11">
        <v>1100834.368</v>
      </c>
      <c r="I44" s="11">
        <v>1183762.4070000004</v>
      </c>
      <c r="J44" s="11">
        <v>838413.03999999957</v>
      </c>
      <c r="K44" s="11">
        <v>356248.78200000012</v>
      </c>
      <c r="L44" s="11">
        <f t="shared" si="5"/>
        <v>3479258.5970000001</v>
      </c>
      <c r="M44" s="11">
        <f t="shared" si="2"/>
        <v>6785.6269999998622</v>
      </c>
      <c r="N44" s="11">
        <f t="shared" si="2"/>
        <v>6452.9229999999516</v>
      </c>
      <c r="O44" s="11">
        <f t="shared" si="2"/>
        <v>-9098.0290000000969</v>
      </c>
      <c r="P44" s="11">
        <f t="shared" si="2"/>
        <v>642449.12000000058</v>
      </c>
      <c r="Q44" s="11">
        <f t="shared" si="6"/>
        <v>646589.64100000029</v>
      </c>
      <c r="R44" s="17">
        <f t="shared" si="3"/>
        <v>99.387368679634577</v>
      </c>
      <c r="S44" s="17">
        <f t="shared" si="3"/>
        <v>99.457835667433386</v>
      </c>
      <c r="T44" s="17">
        <f t="shared" si="3"/>
        <v>101.09705345728996</v>
      </c>
      <c r="U44" s="17">
        <f t="shared" si="3"/>
        <v>35.671325761931946</v>
      </c>
      <c r="V44" s="17">
        <f t="shared" si="3"/>
        <v>84.32832223335889</v>
      </c>
      <c r="X44" s="7" t="b">
        <f>+C44='[1]NCA RELEASES (2)'!F82</f>
        <v>1</v>
      </c>
      <c r="Y44" s="7" t="b">
        <f>+D44='[1]NCA RELEASES (2)'!J82</f>
        <v>1</v>
      </c>
      <c r="Z44" s="7" t="b">
        <f>+E44='[1]NCA RELEASES (2)'!N82</f>
        <v>1</v>
      </c>
      <c r="AA44" s="7" t="b">
        <f>+F44='[1]NCA RELEASES (2)'!O82</f>
        <v>1</v>
      </c>
      <c r="AB44" s="7" t="b">
        <f>+G44='[1]NCA RELEASES (2)'!O39</f>
        <v>1</v>
      </c>
      <c r="AC44" s="7" t="b">
        <f>+H44='[1]all(net trust &amp;WF) (2)'!F82</f>
        <v>1</v>
      </c>
      <c r="AD44" s="7" t="b">
        <f>+I44='[1]all(net trust &amp;WF) (2)'!J82</f>
        <v>1</v>
      </c>
      <c r="AE44" s="7" t="b">
        <f>+J44='[1]all(net trust &amp;WF) (2)'!N82</f>
        <v>1</v>
      </c>
      <c r="AF44" s="7" t="b">
        <f>+K44='[1]all(net trust &amp;WF) (2)'!O82</f>
        <v>1</v>
      </c>
      <c r="AG44" s="7" t="b">
        <f>+L44='[1]all(net trust &amp;WF) (2)'!O39</f>
        <v>1</v>
      </c>
    </row>
    <row r="45" spans="1:34" x14ac:dyDescent="0.2">
      <c r="B45" s="6" t="s">
        <v>67</v>
      </c>
      <c r="C45" s="11">
        <v>496947</v>
      </c>
      <c r="D45" s="11">
        <v>608672.35400000005</v>
      </c>
      <c r="E45" s="11">
        <v>478035.85100000002</v>
      </c>
      <c r="F45" s="11">
        <v>159272.99899999984</v>
      </c>
      <c r="G45" s="11">
        <f t="shared" si="4"/>
        <v>1742928.2039999999</v>
      </c>
      <c r="H45" s="11">
        <v>496947</v>
      </c>
      <c r="I45" s="11">
        <v>608672.35299999989</v>
      </c>
      <c r="J45" s="11">
        <v>478035.85100000002</v>
      </c>
      <c r="K45" s="11">
        <v>130049.83799999999</v>
      </c>
      <c r="L45" s="11">
        <f t="shared" si="5"/>
        <v>1713705.0419999999</v>
      </c>
      <c r="M45" s="11">
        <f t="shared" si="2"/>
        <v>0</v>
      </c>
      <c r="N45" s="11">
        <f t="shared" si="2"/>
        <v>1.0000001639127731E-3</v>
      </c>
      <c r="O45" s="11">
        <f t="shared" si="2"/>
        <v>0</v>
      </c>
      <c r="P45" s="11">
        <f t="shared" si="2"/>
        <v>29223.160999999847</v>
      </c>
      <c r="Q45" s="11">
        <f t="shared" si="6"/>
        <v>29223.162000000011</v>
      </c>
      <c r="R45" s="17">
        <f t="shared" si="3"/>
        <v>100</v>
      </c>
      <c r="S45" s="17">
        <f t="shared" si="3"/>
        <v>99.999999835707982</v>
      </c>
      <c r="T45" s="17">
        <f t="shared" si="3"/>
        <v>100</v>
      </c>
      <c r="U45" s="17">
        <f t="shared" si="3"/>
        <v>81.652156245265488</v>
      </c>
      <c r="V45" s="17">
        <f t="shared" si="3"/>
        <v>98.323329559247867</v>
      </c>
      <c r="X45" s="7" t="b">
        <f>+C45='[1]NCA RELEASES (2)'!F83</f>
        <v>1</v>
      </c>
      <c r="Y45" s="7" t="b">
        <f>+D45='[1]NCA RELEASES (2)'!J83</f>
        <v>1</v>
      </c>
      <c r="Z45" s="7" t="b">
        <f>+E45='[1]NCA RELEASES (2)'!N83</f>
        <v>1</v>
      </c>
      <c r="AA45" s="7" t="b">
        <f>+F45='[1]NCA RELEASES (2)'!O83</f>
        <v>1</v>
      </c>
      <c r="AB45" s="7" t="b">
        <f>+G45='[1]NCA RELEASES (2)'!O40</f>
        <v>1</v>
      </c>
      <c r="AC45" s="7" t="b">
        <f>+H45='[1]all(net trust &amp;WF) (2)'!F83</f>
        <v>1</v>
      </c>
      <c r="AD45" s="7" t="b">
        <f>+I45='[1]all(net trust &amp;WF) (2)'!J83</f>
        <v>1</v>
      </c>
      <c r="AE45" s="7" t="b">
        <f>+J45='[1]all(net trust &amp;WF) (2)'!N83</f>
        <v>1</v>
      </c>
      <c r="AF45" s="7" t="b">
        <f>+K45='[1]all(net trust &amp;WF) (2)'!O83</f>
        <v>1</v>
      </c>
      <c r="AG45" s="7" t="b">
        <f>+L45='[1]all(net trust &amp;WF) (2)'!O40</f>
        <v>1</v>
      </c>
    </row>
    <row r="46" spans="1:34" x14ac:dyDescent="0.2">
      <c r="B46" s="6" t="s">
        <v>68</v>
      </c>
      <c r="C46" s="11">
        <v>108587.14599999999</v>
      </c>
      <c r="D46" s="11">
        <v>195918.13899999997</v>
      </c>
      <c r="E46" s="11">
        <v>164296.299</v>
      </c>
      <c r="F46" s="11">
        <v>54651.06170000002</v>
      </c>
      <c r="G46" s="11">
        <f t="shared" si="4"/>
        <v>523452.64569999999</v>
      </c>
      <c r="H46" s="11">
        <v>108579.844</v>
      </c>
      <c r="I46" s="11">
        <v>181557.43200000003</v>
      </c>
      <c r="J46" s="11">
        <v>163587.79700000002</v>
      </c>
      <c r="K46" s="11">
        <v>50130.950599999924</v>
      </c>
      <c r="L46" s="11">
        <f t="shared" si="5"/>
        <v>503856.02359999996</v>
      </c>
      <c r="M46" s="11">
        <f t="shared" si="2"/>
        <v>7.3019999999960419</v>
      </c>
      <c r="N46" s="11">
        <f t="shared" si="2"/>
        <v>14360.706999999937</v>
      </c>
      <c r="O46" s="11">
        <f t="shared" si="2"/>
        <v>708.50199999997858</v>
      </c>
      <c r="P46" s="11">
        <f t="shared" si="2"/>
        <v>4520.1111000000965</v>
      </c>
      <c r="Q46" s="11">
        <f t="shared" si="6"/>
        <v>19596.622100000008</v>
      </c>
      <c r="R46" s="17">
        <f t="shared" si="3"/>
        <v>99.99327544716941</v>
      </c>
      <c r="S46" s="17">
        <f t="shared" si="3"/>
        <v>92.670047258870738</v>
      </c>
      <c r="T46" s="17">
        <f t="shared" si="3"/>
        <v>99.568765696907164</v>
      </c>
      <c r="U46" s="17">
        <f t="shared" si="3"/>
        <v>91.729143113792261</v>
      </c>
      <c r="V46" s="17">
        <f t="shared" si="3"/>
        <v>96.256276043118675</v>
      </c>
      <c r="X46" s="7" t="b">
        <f>+C46='[1]NCA RELEASES (2)'!F84</f>
        <v>1</v>
      </c>
      <c r="Y46" s="7" t="b">
        <f>+D46='[1]NCA RELEASES (2)'!J84</f>
        <v>1</v>
      </c>
      <c r="Z46" s="7" t="b">
        <f>+E46='[1]NCA RELEASES (2)'!N84</f>
        <v>1</v>
      </c>
      <c r="AA46" s="7" t="b">
        <f>+F46='[1]NCA RELEASES (2)'!O84</f>
        <v>1</v>
      </c>
      <c r="AB46" s="7" t="b">
        <f>+G46='[1]NCA RELEASES (2)'!O41</f>
        <v>1</v>
      </c>
      <c r="AC46" s="7" t="b">
        <f>+H46='[1]all(net trust &amp;WF) (2)'!F84</f>
        <v>1</v>
      </c>
      <c r="AD46" s="7" t="b">
        <f>+I46='[1]all(net trust &amp;WF) (2)'!J84</f>
        <v>1</v>
      </c>
      <c r="AE46" s="7" t="b">
        <f>+J46='[1]all(net trust &amp;WF) (2)'!N84</f>
        <v>1</v>
      </c>
      <c r="AF46" s="7" t="b">
        <f>+K46='[1]all(net trust &amp;WF) (2)'!O84</f>
        <v>1</v>
      </c>
      <c r="AG46" s="7" t="b">
        <f>+L46='[1]all(net trust &amp;WF) (2)'!O41</f>
        <v>1</v>
      </c>
    </row>
    <row r="47" spans="1:34" x14ac:dyDescent="0.2">
      <c r="C47" s="11"/>
      <c r="D47" s="11"/>
      <c r="E47" s="11"/>
      <c r="F47" s="11"/>
      <c r="G47" s="11"/>
      <c r="H47" s="11"/>
      <c r="I47" s="11"/>
      <c r="J47" s="11"/>
      <c r="K47" s="11"/>
      <c r="L47" s="11"/>
      <c r="M47" s="11"/>
      <c r="N47" s="11"/>
      <c r="O47" s="11"/>
      <c r="P47" s="11"/>
      <c r="Q47" s="11"/>
      <c r="R47" s="17"/>
      <c r="S47" s="17"/>
      <c r="T47" s="17"/>
      <c r="U47" s="17"/>
      <c r="V47" s="17"/>
    </row>
    <row r="48" spans="1:34" ht="15" x14ac:dyDescent="0.35">
      <c r="A48" s="6" t="s">
        <v>69</v>
      </c>
      <c r="C48" s="18">
        <f t="shared" ref="C48:Q48" si="7">SUM(C50:C52)</f>
        <v>132747654.985</v>
      </c>
      <c r="D48" s="18">
        <f t="shared" si="7"/>
        <v>179593127.65200004</v>
      </c>
      <c r="E48" s="18">
        <f t="shared" si="7"/>
        <v>166777672.49799997</v>
      </c>
      <c r="F48" s="18">
        <f>SUM(F50:F52)</f>
        <v>57334750.309000023</v>
      </c>
      <c r="G48" s="18">
        <f t="shared" si="7"/>
        <v>536453205.44400001</v>
      </c>
      <c r="H48" s="18">
        <f t="shared" si="7"/>
        <v>132746088.17200002</v>
      </c>
      <c r="I48" s="18">
        <f t="shared" si="7"/>
        <v>179569206.76600003</v>
      </c>
      <c r="J48" s="18">
        <f t="shared" si="7"/>
        <v>166776812.18400002</v>
      </c>
      <c r="K48" s="18">
        <f>SUM(K50:K52)</f>
        <v>56496278.497000031</v>
      </c>
      <c r="L48" s="18">
        <f t="shared" si="7"/>
        <v>535588385.61900008</v>
      </c>
      <c r="M48" s="18">
        <f t="shared" si="7"/>
        <v>1566.8129999786615</v>
      </c>
      <c r="N48" s="18">
        <f t="shared" si="7"/>
        <v>23920.886000022292</v>
      </c>
      <c r="O48" s="18">
        <f t="shared" si="7"/>
        <v>860.31399995088577</v>
      </c>
      <c r="P48" s="18">
        <f>SUM(P50:P52)</f>
        <v>838471.81199999154</v>
      </c>
      <c r="Q48" s="18">
        <f t="shared" si="7"/>
        <v>864819.82499994338</v>
      </c>
      <c r="R48" s="17">
        <f>+H48/C48*100</f>
        <v>99.998819705703909</v>
      </c>
      <c r="S48" s="17">
        <f>+I48/D48*100</f>
        <v>99.986680511491315</v>
      </c>
      <c r="T48" s="17">
        <f>+J48/E48*100</f>
        <v>99.999484155170734</v>
      </c>
      <c r="U48" s="17">
        <f>+K48/F48*100</f>
        <v>98.537585308244772</v>
      </c>
      <c r="V48" s="17">
        <f>+L48/G48*100</f>
        <v>99.838789326594821</v>
      </c>
    </row>
    <row r="49" spans="1:33" x14ac:dyDescent="0.2">
      <c r="C49" s="11"/>
      <c r="D49" s="11"/>
      <c r="E49" s="11"/>
      <c r="F49" s="11"/>
      <c r="G49" s="11"/>
      <c r="H49" s="11"/>
      <c r="I49" s="11"/>
      <c r="J49" s="11"/>
      <c r="K49" s="11"/>
      <c r="L49" s="11"/>
      <c r="M49" s="11"/>
      <c r="N49" s="11"/>
      <c r="O49" s="11"/>
      <c r="P49" s="11"/>
      <c r="Q49" s="11"/>
      <c r="R49" s="17"/>
      <c r="S49" s="17"/>
      <c r="T49" s="17"/>
      <c r="U49" s="17"/>
      <c r="V49" s="17"/>
    </row>
    <row r="50" spans="1:33" x14ac:dyDescent="0.2">
      <c r="B50" s="6" t="s">
        <v>70</v>
      </c>
      <c r="C50" s="11">
        <v>19885449.620000001</v>
      </c>
      <c r="D50" s="11">
        <v>41792356.208000004</v>
      </c>
      <c r="E50" s="11">
        <v>25457573.256999992</v>
      </c>
      <c r="F50" s="11">
        <v>11547905.043000013</v>
      </c>
      <c r="G50" s="11">
        <f>SUM(C50:F50)</f>
        <v>98683284.128000021</v>
      </c>
      <c r="H50" s="11">
        <v>19885449.620000001</v>
      </c>
      <c r="I50" s="11">
        <v>41792356.207000002</v>
      </c>
      <c r="J50" s="11">
        <v>25457573.256000005</v>
      </c>
      <c r="K50" s="11">
        <v>10743378.052000001</v>
      </c>
      <c r="L50" s="11">
        <f>SUM(H50:K50)</f>
        <v>97878757.135000005</v>
      </c>
      <c r="M50" s="11">
        <f>+C50-H50</f>
        <v>0</v>
      </c>
      <c r="N50" s="11">
        <f>+D50-I50</f>
        <v>1.0000020265579224E-3</v>
      </c>
      <c r="O50" s="11">
        <f>+E50-J50</f>
        <v>9.9998712539672852E-4</v>
      </c>
      <c r="P50" s="11">
        <f>+F50-K50</f>
        <v>804526.99100001156</v>
      </c>
      <c r="Q50" s="11">
        <f>SUM(M50:P50)</f>
        <v>804526.99300000072</v>
      </c>
      <c r="R50" s="17">
        <f>+H50/C50*100</f>
        <v>100</v>
      </c>
      <c r="S50" s="17">
        <f>+I50/D50*100</f>
        <v>99.999999997607219</v>
      </c>
      <c r="T50" s="17">
        <f>+J50/E50*100</f>
        <v>99.999999996071949</v>
      </c>
      <c r="U50" s="17">
        <f>+K50/F50*100</f>
        <v>93.033134685432046</v>
      </c>
      <c r="V50" s="17">
        <f>+L50/G50*100</f>
        <v>99.184738327155316</v>
      </c>
      <c r="X50" s="7" t="b">
        <f>+C50='[1]NCA RELEASES (2)'!F86</f>
        <v>1</v>
      </c>
      <c r="Y50" s="7" t="b">
        <f>+D50='[1]NCA RELEASES (2)'!J86</f>
        <v>1</v>
      </c>
      <c r="Z50" s="7" t="b">
        <f>+E50='[1]NCA RELEASES (2)'!N86</f>
        <v>1</v>
      </c>
      <c r="AA50" s="7" t="b">
        <f>+F50='[1]NCA RELEASES (2)'!O86</f>
        <v>1</v>
      </c>
      <c r="AB50" s="7" t="b">
        <f>+G50='[1]NCA RELEASES (2)'!O43</f>
        <v>1</v>
      </c>
      <c r="AC50" s="7" t="b">
        <f>+H50='[1]all(net trust &amp;WF) (2)'!F86</f>
        <v>1</v>
      </c>
      <c r="AD50" s="7" t="b">
        <f>+I50='[1]all(net trust &amp;WF) (2)'!J86</f>
        <v>1</v>
      </c>
      <c r="AE50" s="7" t="b">
        <f>+J50='[1]all(net trust &amp;WF) (2)'!N86</f>
        <v>1</v>
      </c>
      <c r="AF50" s="7" t="b">
        <f>+K50='[1]all(net trust &amp;WF) (2)'!O86</f>
        <v>1</v>
      </c>
      <c r="AG50" s="7" t="b">
        <f>+L50='[1]all(net trust &amp;WF) (2)'!O43</f>
        <v>1</v>
      </c>
    </row>
    <row r="51" spans="1:33" ht="14.25" x14ac:dyDescent="0.2">
      <c r="B51" s="6" t="s">
        <v>71</v>
      </c>
      <c r="C51" s="11"/>
      <c r="D51" s="11"/>
      <c r="E51" s="11"/>
      <c r="F51" s="11"/>
      <c r="G51" s="11"/>
      <c r="H51" s="11"/>
      <c r="I51" s="11"/>
      <c r="J51" s="11"/>
      <c r="K51" s="11"/>
      <c r="L51" s="11"/>
      <c r="M51" s="11"/>
      <c r="N51" s="11"/>
      <c r="O51" s="11"/>
      <c r="P51" s="11"/>
      <c r="Q51" s="11"/>
      <c r="R51" s="17"/>
      <c r="S51" s="17"/>
      <c r="T51" s="17"/>
      <c r="U51" s="17"/>
      <c r="V51" s="17"/>
    </row>
    <row r="52" spans="1:33" ht="14.25" x14ac:dyDescent="0.2">
      <c r="B52" s="6" t="s">
        <v>72</v>
      </c>
      <c r="C52" s="11">
        <v>112862205.36499999</v>
      </c>
      <c r="D52" s="11">
        <v>137800771.44400004</v>
      </c>
      <c r="E52" s="11">
        <v>141320099.24099997</v>
      </c>
      <c r="F52" s="11">
        <v>45786845.26600001</v>
      </c>
      <c r="G52" s="11">
        <f>SUM(C52:F52)</f>
        <v>437769921.31599998</v>
      </c>
      <c r="H52" s="11">
        <v>112860638.55200002</v>
      </c>
      <c r="I52" s="11">
        <v>137776850.55900002</v>
      </c>
      <c r="J52" s="11">
        <v>141319238.928</v>
      </c>
      <c r="K52" s="11">
        <v>45752900.44500003</v>
      </c>
      <c r="L52" s="11">
        <f>SUM(H52:K52)</f>
        <v>437709628.48400009</v>
      </c>
      <c r="M52" s="11">
        <f t="shared" ref="M52:P53" si="8">+C52-H52</f>
        <v>1566.8129999786615</v>
      </c>
      <c r="N52" s="11">
        <f t="shared" si="8"/>
        <v>23920.885000020266</v>
      </c>
      <c r="O52" s="11">
        <f t="shared" si="8"/>
        <v>860.31299996376038</v>
      </c>
      <c r="P52" s="11">
        <f t="shared" si="8"/>
        <v>33944.820999979973</v>
      </c>
      <c r="Q52" s="11">
        <f>SUM(M52:P52)</f>
        <v>60292.83199994266</v>
      </c>
      <c r="R52" s="17">
        <f t="shared" ref="R52:V53" si="9">+H52/C52*100</f>
        <v>99.998611746957351</v>
      </c>
      <c r="S52" s="17">
        <f t="shared" si="9"/>
        <v>99.982640964379698</v>
      </c>
      <c r="T52" s="17">
        <f t="shared" si="9"/>
        <v>99.999391230968143</v>
      </c>
      <c r="U52" s="17">
        <f t="shared" si="9"/>
        <v>99.925863376690899</v>
      </c>
      <c r="V52" s="17">
        <f t="shared" si="9"/>
        <v>99.986227278516836</v>
      </c>
      <c r="X52" s="7" t="b">
        <f>+C52='[1]NCA RELEASES (2)'!F87+'[1]NCA RELEASES (2)'!F88</f>
        <v>1</v>
      </c>
      <c r="Y52" s="7" t="b">
        <f>+D52='[1]NCA RELEASES (2)'!J87+'[1]NCA RELEASES (2)'!J88</f>
        <v>1</v>
      </c>
      <c r="Z52" s="7" t="b">
        <f>+E52='[1]NCA RELEASES (2)'!N87+'[1]NCA RELEASES (2)'!N88</f>
        <v>1</v>
      </c>
      <c r="AA52" s="7" t="b">
        <f>+F52='[1]NCA RELEASES (2)'!O87+'[1]NCA RELEASES (2)'!O88</f>
        <v>1</v>
      </c>
      <c r="AB52" s="7" t="b">
        <f>+G52='[1]NCA RELEASES (2)'!O45+'[1]NCA RELEASES (2)'!O44</f>
        <v>1</v>
      </c>
      <c r="AC52" s="7" t="b">
        <f>+H52='[1]all(net trust &amp;WF) (2)'!F87+'[1]all(net trust &amp;WF) (2)'!F88</f>
        <v>1</v>
      </c>
      <c r="AD52" s="7" t="b">
        <f>+I52='[1]all(net trust &amp;WF) (2)'!J87+'[1]all(net trust &amp;WF) (2)'!J88</f>
        <v>1</v>
      </c>
      <c r="AE52" s="7" t="b">
        <f>+J52='[1]all(net trust &amp;WF) (2)'!N87+'[1]all(net trust &amp;WF) (2)'!N88</f>
        <v>1</v>
      </c>
      <c r="AF52" s="7" t="b">
        <f>+K52='[1]all(net trust &amp;WF) (2)'!O87+'[1]all(net trust &amp;WF) (2)'!O88</f>
        <v>1</v>
      </c>
      <c r="AG52" s="7" t="b">
        <f>+L52='[1]all(net trust &amp;WF) (2)'!O44+'[1]all(net trust &amp;WF) (2)'!O45</f>
        <v>1</v>
      </c>
    </row>
    <row r="53" spans="1:33" ht="26.25" customHeight="1" x14ac:dyDescent="0.2">
      <c r="B53" s="21" t="s">
        <v>73</v>
      </c>
      <c r="C53" s="11">
        <v>474731.40500000003</v>
      </c>
      <c r="D53" s="11">
        <v>374105.81199999992</v>
      </c>
      <c r="E53" s="11">
        <v>455649.54900000012</v>
      </c>
      <c r="F53" s="11">
        <v>156482.64199999999</v>
      </c>
      <c r="G53" s="11">
        <f>SUM(C53:F53)</f>
        <v>1460969.4080000001</v>
      </c>
      <c r="H53" s="11">
        <v>474730.97399999999</v>
      </c>
      <c r="I53" s="11">
        <v>363862.967</v>
      </c>
      <c r="J53" s="11">
        <v>455357.43700000003</v>
      </c>
      <c r="K53" s="11">
        <v>122744.01199999987</v>
      </c>
      <c r="L53" s="11">
        <f>SUM(H53:K53)</f>
        <v>1416695.39</v>
      </c>
      <c r="M53" s="11">
        <f t="shared" si="8"/>
        <v>0.43100000004051253</v>
      </c>
      <c r="N53" s="11">
        <f t="shared" si="8"/>
        <v>10242.844999999914</v>
      </c>
      <c r="O53" s="11">
        <f t="shared" si="8"/>
        <v>292.11200000008103</v>
      </c>
      <c r="P53" s="11">
        <f t="shared" si="8"/>
        <v>33738.630000000121</v>
      </c>
      <c r="Q53" s="11">
        <f>SUM(M53:P53)</f>
        <v>44274.018000000156</v>
      </c>
      <c r="R53" s="17">
        <f t="shared" si="9"/>
        <v>99.999909211820508</v>
      </c>
      <c r="S53" s="17">
        <f t="shared" si="9"/>
        <v>97.262046011731059</v>
      </c>
      <c r="T53" s="17">
        <f t="shared" si="9"/>
        <v>99.935891081064128</v>
      </c>
      <c r="U53" s="17">
        <f t="shared" si="9"/>
        <v>78.439378598937438</v>
      </c>
      <c r="V53" s="17">
        <f t="shared" si="9"/>
        <v>96.969545169285283</v>
      </c>
      <c r="X53" s="7" t="b">
        <f>+C53='[1]NCA RELEASES (2)'!F88</f>
        <v>1</v>
      </c>
      <c r="Y53" s="7" t="b">
        <f>+D53='[1]NCA RELEASES (2)'!J88</f>
        <v>1</v>
      </c>
      <c r="Z53" s="7" t="b">
        <f>+E53='[1]NCA RELEASES (2)'!N88</f>
        <v>1</v>
      </c>
      <c r="AA53" s="7" t="b">
        <f>+F53='[1]NCA RELEASES (2)'!O88</f>
        <v>1</v>
      </c>
      <c r="AB53" s="7" t="b">
        <f>+G53='[1]NCA RELEASES (2)'!O45</f>
        <v>1</v>
      </c>
      <c r="AC53" s="7" t="b">
        <f>+H53='[1]all(net trust &amp;WF) (2)'!F88</f>
        <v>1</v>
      </c>
      <c r="AD53" s="7" t="b">
        <f>+I53='[1]all(net trust &amp;WF) (2)'!J88</f>
        <v>1</v>
      </c>
      <c r="AE53" s="7" t="b">
        <f>+J53='[1]all(net trust &amp;WF) (2)'!N88</f>
        <v>1</v>
      </c>
      <c r="AF53" s="7" t="b">
        <f>+K53='[1]all(net trust &amp;WF) (2)'!O88</f>
        <v>1</v>
      </c>
      <c r="AG53" s="7" t="b">
        <f>+L53='[1]all(net trust &amp;WF) (2)'!O45</f>
        <v>1</v>
      </c>
    </row>
    <row r="54" spans="1:33" x14ac:dyDescent="0.2">
      <c r="C54" s="11"/>
      <c r="D54" s="11"/>
      <c r="E54" s="11"/>
      <c r="F54" s="11"/>
      <c r="G54" s="11"/>
      <c r="H54" s="11"/>
      <c r="I54" s="11"/>
      <c r="J54" s="11"/>
      <c r="K54" s="11"/>
      <c r="L54" s="11"/>
      <c r="M54" s="11"/>
      <c r="N54" s="11"/>
      <c r="O54" s="11"/>
      <c r="P54" s="11"/>
      <c r="Q54" s="11"/>
      <c r="R54" s="22"/>
      <c r="S54" s="22"/>
      <c r="T54" s="22"/>
      <c r="U54" s="22"/>
      <c r="V54" s="22"/>
    </row>
    <row r="55" spans="1:33" x14ac:dyDescent="0.2">
      <c r="C55" s="11"/>
      <c r="D55" s="11"/>
      <c r="E55" s="11"/>
      <c r="F55" s="11"/>
      <c r="G55" s="11"/>
      <c r="H55" s="11"/>
      <c r="I55" s="11"/>
      <c r="J55" s="11"/>
      <c r="K55" s="11"/>
      <c r="L55" s="11"/>
      <c r="M55" s="11"/>
      <c r="N55" s="11"/>
      <c r="O55" s="11"/>
      <c r="P55" s="11"/>
      <c r="Q55" s="11"/>
      <c r="R55" s="22"/>
      <c r="S55" s="22"/>
      <c r="T55" s="22"/>
      <c r="U55" s="22"/>
      <c r="V55" s="22"/>
    </row>
    <row r="56" spans="1:33" x14ac:dyDescent="0.2">
      <c r="A56" s="23"/>
      <c r="B56" s="23"/>
      <c r="C56" s="24"/>
      <c r="D56" s="24"/>
      <c r="E56" s="24"/>
      <c r="F56" s="24"/>
      <c r="G56" s="24"/>
      <c r="H56" s="24"/>
      <c r="I56" s="24"/>
      <c r="J56" s="24"/>
      <c r="K56" s="24"/>
      <c r="L56" s="24"/>
      <c r="M56" s="24"/>
      <c r="N56" s="24"/>
      <c r="O56" s="24"/>
      <c r="P56" s="24"/>
      <c r="Q56" s="24"/>
      <c r="R56" s="25"/>
      <c r="S56" s="25"/>
      <c r="T56" s="25"/>
      <c r="U56" s="25"/>
      <c r="V56" s="25"/>
    </row>
    <row r="57" spans="1:33" x14ac:dyDescent="0.2">
      <c r="A57" s="26"/>
      <c r="B57" s="26"/>
      <c r="C57" s="27"/>
      <c r="D57" s="27"/>
      <c r="E57" s="27"/>
      <c r="F57" s="27"/>
      <c r="G57" s="27"/>
      <c r="H57" s="27"/>
      <c r="I57" s="27"/>
      <c r="J57" s="27"/>
      <c r="K57" s="27"/>
      <c r="L57" s="27"/>
      <c r="M57" s="27"/>
      <c r="N57" s="27"/>
      <c r="O57" s="27"/>
      <c r="P57" s="27"/>
      <c r="Q57" s="27"/>
      <c r="R57" s="28"/>
      <c r="S57" s="28"/>
      <c r="T57" s="28"/>
      <c r="U57" s="28"/>
      <c r="V57" s="28"/>
    </row>
    <row r="58" spans="1:33" ht="12.75" customHeight="1" x14ac:dyDescent="0.2">
      <c r="A58" s="26" t="s">
        <v>74</v>
      </c>
      <c r="B58" s="29" t="s">
        <v>75</v>
      </c>
      <c r="C58" s="29"/>
      <c r="D58" s="29"/>
      <c r="E58" s="29"/>
      <c r="F58" s="29"/>
      <c r="G58" s="27"/>
      <c r="H58" s="27"/>
      <c r="I58" s="27"/>
      <c r="J58" s="27"/>
      <c r="K58" s="27"/>
      <c r="L58" s="30"/>
      <c r="M58" s="30"/>
      <c r="N58" s="30"/>
    </row>
    <row r="59" spans="1:33" ht="12.75" customHeight="1" x14ac:dyDescent="0.2">
      <c r="A59" s="26" t="s">
        <v>76</v>
      </c>
      <c r="B59" s="29" t="s">
        <v>77</v>
      </c>
      <c r="C59" s="29"/>
      <c r="D59" s="29"/>
      <c r="E59" s="29"/>
      <c r="F59" s="29"/>
      <c r="G59" s="27"/>
      <c r="H59" s="27"/>
      <c r="I59" s="27"/>
      <c r="J59" s="27"/>
      <c r="K59" s="27"/>
      <c r="L59" s="30"/>
      <c r="M59" s="30"/>
      <c r="N59" s="30"/>
    </row>
    <row r="60" spans="1:33" x14ac:dyDescent="0.2">
      <c r="A60" s="26" t="s">
        <v>78</v>
      </c>
      <c r="B60" s="26" t="s">
        <v>79</v>
      </c>
      <c r="C60" s="27"/>
      <c r="D60" s="27"/>
      <c r="E60" s="27"/>
      <c r="F60" s="27"/>
      <c r="G60" s="27"/>
      <c r="H60" s="27"/>
      <c r="I60" s="27"/>
      <c r="J60" s="27"/>
      <c r="K60" s="27"/>
      <c r="L60" s="30"/>
      <c r="M60" s="30"/>
      <c r="N60" s="30"/>
    </row>
    <row r="61" spans="1:33" x14ac:dyDescent="0.2">
      <c r="A61" s="26" t="s">
        <v>80</v>
      </c>
      <c r="B61" s="26" t="s">
        <v>81</v>
      </c>
      <c r="C61" s="27"/>
      <c r="D61" s="27"/>
      <c r="E61" s="27"/>
      <c r="F61" s="27"/>
      <c r="G61" s="27"/>
      <c r="H61" s="27"/>
      <c r="I61" s="27"/>
      <c r="J61" s="27"/>
      <c r="K61" s="27"/>
      <c r="L61" s="30"/>
      <c r="M61" s="30"/>
      <c r="N61" s="30"/>
    </row>
    <row r="62" spans="1:33" x14ac:dyDescent="0.2">
      <c r="A62" s="26" t="s">
        <v>82</v>
      </c>
      <c r="B62" s="26" t="s">
        <v>83</v>
      </c>
      <c r="C62" s="27"/>
      <c r="D62" s="27"/>
      <c r="E62" s="27"/>
      <c r="F62" s="27"/>
      <c r="G62" s="27"/>
      <c r="H62" s="27"/>
      <c r="I62" s="27"/>
      <c r="J62" s="27"/>
      <c r="K62" s="27"/>
      <c r="L62" s="30"/>
      <c r="M62" s="30"/>
      <c r="N62" s="30"/>
    </row>
    <row r="63" spans="1:33" x14ac:dyDescent="0.2">
      <c r="A63" s="26" t="s">
        <v>84</v>
      </c>
      <c r="B63" s="26" t="s">
        <v>85</v>
      </c>
      <c r="C63" s="27"/>
      <c r="D63" s="27"/>
      <c r="E63" s="27"/>
      <c r="F63" s="27"/>
      <c r="G63" s="27"/>
      <c r="H63" s="27"/>
      <c r="I63" s="27"/>
      <c r="J63" s="27"/>
      <c r="K63" s="27"/>
      <c r="L63" s="30"/>
      <c r="M63" s="30"/>
      <c r="N63" s="30"/>
    </row>
    <row r="64" spans="1:33" x14ac:dyDescent="0.2">
      <c r="A64" s="26" t="s">
        <v>86</v>
      </c>
      <c r="B64" s="26" t="s">
        <v>87</v>
      </c>
      <c r="C64" s="27"/>
      <c r="D64" s="27"/>
      <c r="E64" s="27"/>
      <c r="F64" s="27"/>
      <c r="G64" s="27"/>
      <c r="H64" s="27"/>
      <c r="I64" s="27"/>
      <c r="J64" s="27"/>
      <c r="K64" s="27"/>
      <c r="L64" s="30"/>
      <c r="M64" s="30"/>
      <c r="N64" s="30"/>
    </row>
    <row r="65" spans="1:17" x14ac:dyDescent="0.2">
      <c r="A65" s="26" t="s">
        <v>88</v>
      </c>
      <c r="B65" s="26" t="s">
        <v>89</v>
      </c>
      <c r="C65" s="11"/>
      <c r="D65" s="11"/>
      <c r="E65" s="11"/>
      <c r="F65" s="11"/>
      <c r="G65" s="27"/>
      <c r="H65" s="27"/>
      <c r="I65" s="27"/>
      <c r="J65" s="27"/>
      <c r="K65" s="27"/>
      <c r="L65" s="30"/>
      <c r="M65" s="30"/>
      <c r="N65" s="30"/>
    </row>
    <row r="66" spans="1:17" x14ac:dyDescent="0.2">
      <c r="A66" s="26"/>
      <c r="B66" s="26"/>
      <c r="C66" s="11"/>
      <c r="D66" s="11"/>
      <c r="E66" s="11"/>
      <c r="F66" s="11"/>
      <c r="G66" s="11"/>
      <c r="H66" s="11"/>
      <c r="I66" s="11"/>
      <c r="J66" s="11"/>
      <c r="K66" s="11"/>
      <c r="L66" s="11"/>
      <c r="M66" s="11"/>
      <c r="N66" s="11"/>
      <c r="O66" s="11"/>
      <c r="P66" s="11"/>
      <c r="Q66" s="11"/>
    </row>
    <row r="67" spans="1:17" x14ac:dyDescent="0.2">
      <c r="C67" s="11">
        <f>+C8-'[1]NCA RELEASES (2)'!F89</f>
        <v>0</v>
      </c>
      <c r="D67" s="11">
        <f>+D8-'[1]NCA RELEASES (2)'!J89</f>
        <v>0</v>
      </c>
      <c r="E67" s="11">
        <f>+E8-'[1]NCA RELEASES (2)'!N89</f>
        <v>0</v>
      </c>
      <c r="F67" s="11">
        <f>+F8-'[1]NCA RELEASES (2)'!O89</f>
        <v>0</v>
      </c>
      <c r="G67" s="11">
        <f>+G8-'[1]NCA RELEASES (2)'!O46</f>
        <v>0</v>
      </c>
      <c r="H67" s="11">
        <f>+H8-'[1]all(net trust &amp;WF) (2)'!F89</f>
        <v>0</v>
      </c>
      <c r="I67" s="11">
        <f>+I8-'[1]all(net trust &amp;WF) (2)'!J89</f>
        <v>0</v>
      </c>
      <c r="J67" s="11">
        <f>+J8-'[1]all(net trust &amp;WF) (2)'!N89</f>
        <v>0</v>
      </c>
      <c r="K67" s="11">
        <f>+K8-'[1]all(net trust &amp;WF) (2)'!O89</f>
        <v>0</v>
      </c>
      <c r="L67" s="11">
        <f>+L8-'[1]all(net trust &amp;WF) (2)'!O46</f>
        <v>0</v>
      </c>
      <c r="M67" s="11"/>
      <c r="N67" s="11"/>
      <c r="O67" s="11"/>
      <c r="P67" s="11"/>
      <c r="Q67" s="11"/>
    </row>
    <row r="68" spans="1:17" x14ac:dyDescent="0.2">
      <c r="C68" s="11"/>
      <c r="D68" s="11"/>
      <c r="E68" s="11"/>
      <c r="F68" s="11"/>
      <c r="G68" s="11"/>
      <c r="H68" s="11"/>
      <c r="I68" s="11"/>
      <c r="J68" s="11"/>
      <c r="K68" s="11"/>
      <c r="L68" s="11"/>
      <c r="M68" s="11"/>
      <c r="N68" s="11"/>
      <c r="O68" s="11"/>
      <c r="P68" s="11"/>
      <c r="Q68" s="11"/>
    </row>
    <row r="69" spans="1:17" x14ac:dyDescent="0.2">
      <c r="C69" s="11"/>
      <c r="D69" s="11"/>
      <c r="E69" s="11"/>
      <c r="F69" s="11"/>
      <c r="G69" s="11"/>
      <c r="H69" s="11"/>
      <c r="I69" s="11"/>
      <c r="J69" s="11"/>
      <c r="K69" s="11"/>
      <c r="L69" s="11"/>
      <c r="M69" s="11"/>
      <c r="N69" s="11"/>
      <c r="O69" s="11"/>
      <c r="P69" s="11"/>
      <c r="Q69" s="11"/>
    </row>
    <row r="70" spans="1:17" x14ac:dyDescent="0.2">
      <c r="C70" s="11"/>
      <c r="D70" s="11"/>
      <c r="E70" s="11"/>
      <c r="F70" s="11"/>
      <c r="G70" s="11"/>
      <c r="H70" s="11"/>
      <c r="I70" s="11"/>
      <c r="J70" s="11"/>
      <c r="K70" s="11"/>
      <c r="L70" s="11"/>
      <c r="M70" s="11"/>
      <c r="N70" s="11"/>
      <c r="O70" s="11"/>
      <c r="P70" s="11"/>
      <c r="Q70" s="11"/>
    </row>
    <row r="71" spans="1:17" x14ac:dyDescent="0.2">
      <c r="C71" s="11"/>
      <c r="D71" s="11"/>
      <c r="E71" s="11"/>
      <c r="F71" s="11"/>
      <c r="G71" s="11"/>
      <c r="H71" s="11"/>
      <c r="I71" s="11"/>
      <c r="J71" s="11"/>
      <c r="K71" s="11"/>
      <c r="L71" s="11"/>
      <c r="M71" s="11"/>
      <c r="N71" s="11"/>
      <c r="O71" s="11"/>
      <c r="P71" s="11"/>
      <c r="Q71" s="11"/>
    </row>
    <row r="72" spans="1:17" x14ac:dyDescent="0.2">
      <c r="C72" s="11"/>
      <c r="D72" s="11"/>
      <c r="E72" s="11"/>
      <c r="F72" s="11"/>
      <c r="G72" s="11"/>
      <c r="H72" s="11"/>
      <c r="I72" s="11"/>
      <c r="J72" s="11"/>
      <c r="K72" s="11"/>
      <c r="L72" s="11"/>
      <c r="M72" s="11"/>
      <c r="N72" s="11"/>
      <c r="O72" s="11"/>
      <c r="P72" s="11"/>
      <c r="Q72" s="11"/>
    </row>
    <row r="73" spans="1:17" x14ac:dyDescent="0.2">
      <c r="C73" s="11"/>
      <c r="D73" s="11"/>
      <c r="E73" s="11"/>
      <c r="F73" s="11"/>
      <c r="G73" s="11"/>
      <c r="H73" s="11"/>
      <c r="I73" s="11"/>
      <c r="J73" s="11"/>
      <c r="K73" s="11"/>
      <c r="L73" s="11"/>
      <c r="M73" s="11"/>
      <c r="N73" s="11"/>
      <c r="O73" s="11"/>
      <c r="P73" s="11"/>
      <c r="Q73" s="11"/>
    </row>
    <row r="74" spans="1:17" x14ac:dyDescent="0.2">
      <c r="C74" s="11"/>
      <c r="D74" s="11"/>
      <c r="E74" s="11"/>
      <c r="F74" s="11"/>
      <c r="G74" s="11"/>
      <c r="H74" s="11"/>
      <c r="I74" s="11"/>
      <c r="J74" s="11"/>
      <c r="K74" s="11"/>
      <c r="L74" s="11"/>
      <c r="M74" s="11"/>
      <c r="N74" s="11"/>
      <c r="O74" s="11"/>
      <c r="P74" s="11"/>
      <c r="Q74" s="11"/>
    </row>
    <row r="75" spans="1:17" x14ac:dyDescent="0.2">
      <c r="C75" s="11"/>
      <c r="D75" s="11"/>
      <c r="E75" s="11"/>
      <c r="F75" s="11"/>
      <c r="G75" s="11"/>
      <c r="H75" s="11"/>
      <c r="I75" s="11"/>
      <c r="J75" s="11"/>
      <c r="K75" s="11"/>
      <c r="L75" s="11"/>
      <c r="M75" s="11"/>
      <c r="N75" s="11"/>
      <c r="O75" s="11"/>
      <c r="P75" s="11"/>
      <c r="Q75" s="11"/>
    </row>
    <row r="76" spans="1:17" x14ac:dyDescent="0.2">
      <c r="C76" s="11"/>
      <c r="D76" s="11"/>
      <c r="E76" s="11"/>
      <c r="F76" s="11"/>
      <c r="G76" s="11"/>
      <c r="H76" s="11"/>
      <c r="I76" s="11"/>
      <c r="J76" s="11"/>
      <c r="K76" s="11"/>
      <c r="L76" s="11"/>
      <c r="M76" s="11"/>
      <c r="N76" s="11"/>
      <c r="O76" s="11"/>
      <c r="P76" s="11"/>
      <c r="Q76" s="11"/>
    </row>
  </sheetData>
  <mergeCells count="5">
    <mergeCell ref="A5:B6"/>
    <mergeCell ref="C5:G5"/>
    <mergeCell ref="H5:L5"/>
    <mergeCell ref="M5:Q5"/>
    <mergeCell ref="R5:V5"/>
  </mergeCells>
  <pageMargins left="0.22" right="0.2" top="0.53" bottom="0.48" header="0.3" footer="0.17"/>
  <pageSetup paperSize="9" scale="5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7"/>
  <sheetViews>
    <sheetView view="pageBreakPreview" zoomScale="115" zoomScaleNormal="175" zoomScaleSheetLayoutView="115" workbookViewId="0">
      <pane xSplit="1" ySplit="7" topLeftCell="B226" activePane="bottomRight" state="frozen"/>
      <selection pane="topRight" activeCell="B1" sqref="B1"/>
      <selection pane="bottomLeft" activeCell="A8" sqref="A8"/>
      <selection pane="bottomRight" activeCell="B302" sqref="B302"/>
    </sheetView>
  </sheetViews>
  <sheetFormatPr defaultColWidth="9.140625" defaultRowHeight="11.25" x14ac:dyDescent="0.2"/>
  <cols>
    <col min="1" max="1" width="30.28515625" style="56" customWidth="1"/>
    <col min="2" max="5" width="13.7109375" style="56" customWidth="1"/>
    <col min="6" max="6" width="12.42578125" style="56" customWidth="1"/>
    <col min="7" max="7" width="11.85546875" style="119" customWidth="1"/>
    <col min="8" max="8" width="9.5703125" style="115" customWidth="1"/>
    <col min="9" max="9" width="9.5703125" style="39" customWidth="1"/>
    <col min="10" max="10" width="10.7109375" style="115" bestFit="1" customWidth="1"/>
    <col min="11" max="11" width="11.42578125" style="115" customWidth="1"/>
    <col min="12" max="12" width="9.140625" style="115"/>
    <col min="13" max="13" width="10.5703125" style="115" customWidth="1"/>
    <col min="14" max="16384" width="9.140625" style="115"/>
  </cols>
  <sheetData>
    <row r="1" spans="1:24" s="35" customFormat="1" ht="12.75" customHeight="1" x14ac:dyDescent="0.2">
      <c r="A1" s="31"/>
      <c r="B1" s="32"/>
      <c r="C1" s="32"/>
      <c r="D1" s="32"/>
      <c r="E1" s="32"/>
      <c r="F1" s="32"/>
      <c r="G1" s="32"/>
      <c r="H1" s="33"/>
      <c r="I1" s="34"/>
    </row>
    <row r="2" spans="1:24" s="39" customFormat="1" ht="14.25" x14ac:dyDescent="0.3">
      <c r="A2" s="36" t="s">
        <v>90</v>
      </c>
      <c r="B2" s="37"/>
      <c r="C2" s="37"/>
      <c r="D2" s="37"/>
      <c r="E2" s="37"/>
      <c r="F2" s="37"/>
      <c r="G2" s="37"/>
      <c r="H2" s="37"/>
      <c r="I2" s="38"/>
    </row>
    <row r="3" spans="1:24" s="39" customFormat="1" x14ac:dyDescent="0.2">
      <c r="A3" s="40" t="s">
        <v>91</v>
      </c>
      <c r="B3" s="37"/>
      <c r="C3" s="37"/>
      <c r="D3" s="37"/>
      <c r="E3" s="37"/>
      <c r="F3" s="37"/>
      <c r="G3" s="37"/>
      <c r="H3" s="41"/>
      <c r="I3" s="42"/>
    </row>
    <row r="4" spans="1:24" s="39" customFormat="1" x14ac:dyDescent="0.2">
      <c r="A4" s="43" t="s">
        <v>92</v>
      </c>
      <c r="B4" s="44"/>
      <c r="C4" s="44"/>
      <c r="D4" s="44"/>
      <c r="E4" s="44"/>
      <c r="F4" s="44"/>
      <c r="G4" s="44"/>
      <c r="H4" s="44"/>
      <c r="I4" s="45"/>
    </row>
    <row r="5" spans="1:24" s="35" customFormat="1" ht="6" customHeight="1" x14ac:dyDescent="0.2">
      <c r="A5" s="126" t="s">
        <v>93</v>
      </c>
      <c r="B5" s="46"/>
      <c r="C5" s="47"/>
      <c r="D5" s="48"/>
      <c r="E5" s="49"/>
      <c r="F5" s="46"/>
      <c r="G5" s="49"/>
      <c r="H5" s="49"/>
      <c r="I5" s="50"/>
    </row>
    <row r="6" spans="1:24" s="35" customFormat="1" ht="14.25" customHeight="1" x14ac:dyDescent="0.2">
      <c r="A6" s="127"/>
      <c r="B6" s="129" t="s">
        <v>94</v>
      </c>
      <c r="C6" s="131" t="s">
        <v>95</v>
      </c>
      <c r="D6" s="132"/>
      <c r="E6" s="133"/>
      <c r="F6" s="134" t="s">
        <v>96</v>
      </c>
      <c r="G6" s="136" t="s">
        <v>97</v>
      </c>
      <c r="H6" s="138" t="s">
        <v>98</v>
      </c>
      <c r="I6" s="51"/>
    </row>
    <row r="7" spans="1:24" s="35" customFormat="1" ht="37.15" customHeight="1" x14ac:dyDescent="0.2">
      <c r="A7" s="128"/>
      <c r="B7" s="130"/>
      <c r="C7" s="52" t="s">
        <v>99</v>
      </c>
      <c r="D7" s="52" t="s">
        <v>100</v>
      </c>
      <c r="E7" s="52" t="s">
        <v>101</v>
      </c>
      <c r="F7" s="135"/>
      <c r="G7" s="137"/>
      <c r="H7" s="139"/>
      <c r="I7" s="53"/>
    </row>
    <row r="8" spans="1:24" s="56" customFormat="1" x14ac:dyDescent="0.2">
      <c r="A8" s="54"/>
      <c r="B8" s="55"/>
      <c r="C8" s="55"/>
      <c r="D8" s="55"/>
      <c r="E8" s="55"/>
      <c r="F8" s="55"/>
      <c r="G8" s="55"/>
      <c r="H8" s="55"/>
      <c r="I8" s="34"/>
    </row>
    <row r="9" spans="1:24" s="56" customFormat="1" ht="13.5" x14ac:dyDescent="0.2">
      <c r="A9" s="57" t="s">
        <v>102</v>
      </c>
      <c r="B9" s="55"/>
      <c r="C9" s="55"/>
      <c r="D9" s="55"/>
      <c r="E9" s="55"/>
      <c r="F9" s="55"/>
      <c r="G9" s="55"/>
      <c r="H9" s="55"/>
      <c r="I9" s="34"/>
    </row>
    <row r="10" spans="1:24" s="56" customFormat="1" ht="11.25" customHeight="1" x14ac:dyDescent="0.2">
      <c r="A10" s="58" t="s">
        <v>103</v>
      </c>
      <c r="B10" s="59">
        <f t="shared" ref="B10:G10" si="0">SUM(B11:B15)</f>
        <v>11461255.945000004</v>
      </c>
      <c r="C10" s="59">
        <f t="shared" si="0"/>
        <v>10267999.17884</v>
      </c>
      <c r="D10" s="59">
        <f t="shared" si="0"/>
        <v>281672.38036999997</v>
      </c>
      <c r="E10" s="59">
        <f t="shared" si="0"/>
        <v>10549671.559210001</v>
      </c>
      <c r="F10" s="59">
        <f t="shared" si="0"/>
        <v>911584.38579000346</v>
      </c>
      <c r="G10" s="59">
        <f t="shared" si="0"/>
        <v>1193256.7661600034</v>
      </c>
      <c r="H10" s="60">
        <f t="shared" ref="H10:H15" si="1">E10/B10*100</f>
        <v>92.046383134933095</v>
      </c>
      <c r="I10" s="61"/>
      <c r="J10" s="62"/>
      <c r="K10" s="62"/>
      <c r="L10" s="62"/>
      <c r="M10" s="62"/>
      <c r="N10" s="62"/>
      <c r="O10" s="62"/>
      <c r="P10" s="62"/>
      <c r="Q10" s="62"/>
      <c r="R10" s="62"/>
      <c r="S10" s="62"/>
      <c r="T10" s="62"/>
      <c r="U10" s="62"/>
      <c r="V10" s="62"/>
      <c r="W10" s="62"/>
      <c r="X10" s="62"/>
    </row>
    <row r="11" spans="1:24" s="56" customFormat="1" ht="11.25" customHeight="1" x14ac:dyDescent="0.2">
      <c r="A11" s="63" t="s">
        <v>104</v>
      </c>
      <c r="B11" s="64">
        <v>3243295.9287400027</v>
      </c>
      <c r="C11" s="64">
        <v>2637359.6135100001</v>
      </c>
      <c r="D11" s="64">
        <v>54876.068329999936</v>
      </c>
      <c r="E11" s="65">
        <v>2692235.6818400002</v>
      </c>
      <c r="F11" s="65">
        <f>B11-E11</f>
        <v>551060.24690000247</v>
      </c>
      <c r="G11" s="65">
        <f>B11-C11</f>
        <v>605936.31523000263</v>
      </c>
      <c r="H11" s="66">
        <f t="shared" si="1"/>
        <v>83.009251730103912</v>
      </c>
      <c r="I11" s="67"/>
    </row>
    <row r="12" spans="1:24" s="56" customFormat="1" ht="11.25" customHeight="1" x14ac:dyDescent="0.2">
      <c r="A12" s="68" t="s">
        <v>105</v>
      </c>
      <c r="B12" s="64">
        <v>205618.99938999998</v>
      </c>
      <c r="C12" s="64">
        <v>112160.08306</v>
      </c>
      <c r="D12" s="64">
        <v>2518.80701</v>
      </c>
      <c r="E12" s="65">
        <v>114678.89007000001</v>
      </c>
      <c r="F12" s="65">
        <f>B12-E12</f>
        <v>90940.109319999974</v>
      </c>
      <c r="G12" s="65">
        <f>B12-C12</f>
        <v>93458.916329999978</v>
      </c>
      <c r="H12" s="66">
        <f t="shared" si="1"/>
        <v>55.772516358027403</v>
      </c>
      <c r="I12" s="67"/>
    </row>
    <row r="13" spans="1:24" s="56" customFormat="1" ht="11.25" customHeight="1" x14ac:dyDescent="0.2">
      <c r="A13" s="63" t="s">
        <v>106</v>
      </c>
      <c r="B13" s="64">
        <v>440874.01688999997</v>
      </c>
      <c r="C13" s="64">
        <v>414195.30192</v>
      </c>
      <c r="D13" s="64">
        <v>4878.7281700000003</v>
      </c>
      <c r="E13" s="65">
        <v>419074.03009000001</v>
      </c>
      <c r="F13" s="65">
        <f>B13-E13</f>
        <v>21799.986799999955</v>
      </c>
      <c r="G13" s="65">
        <f>B13-C13</f>
        <v>26678.714969999972</v>
      </c>
      <c r="H13" s="66">
        <f t="shared" si="1"/>
        <v>95.055279747765425</v>
      </c>
      <c r="I13" s="67"/>
    </row>
    <row r="14" spans="1:24" s="56" customFormat="1" ht="11.25" customHeight="1" x14ac:dyDescent="0.2">
      <c r="A14" s="63" t="s">
        <v>107</v>
      </c>
      <c r="B14" s="64">
        <v>7422910.9999800008</v>
      </c>
      <c r="C14" s="64">
        <v>6975311.8818399999</v>
      </c>
      <c r="D14" s="64">
        <v>217732.36525</v>
      </c>
      <c r="E14" s="65">
        <v>7193044.2470899997</v>
      </c>
      <c r="F14" s="65">
        <f>B14-E14</f>
        <v>229866.75289000105</v>
      </c>
      <c r="G14" s="65">
        <f>B14-C14</f>
        <v>447599.11814000085</v>
      </c>
      <c r="H14" s="66">
        <f t="shared" si="1"/>
        <v>96.903280224016967</v>
      </c>
      <c r="I14" s="67"/>
    </row>
    <row r="15" spans="1:24" s="56" customFormat="1" ht="11.25" customHeight="1" x14ac:dyDescent="0.2">
      <c r="A15" s="63" t="s">
        <v>108</v>
      </c>
      <c r="B15" s="64">
        <v>148556</v>
      </c>
      <c r="C15" s="64">
        <v>128972.29851000001</v>
      </c>
      <c r="D15" s="64">
        <v>1666.4116100000001</v>
      </c>
      <c r="E15" s="65">
        <v>130638.71012</v>
      </c>
      <c r="F15" s="65">
        <f>B15-E15</f>
        <v>17917.289879999997</v>
      </c>
      <c r="G15" s="65">
        <f>B15-C15</f>
        <v>19583.701489999992</v>
      </c>
      <c r="H15" s="66">
        <f t="shared" si="1"/>
        <v>87.939033172675636</v>
      </c>
      <c r="I15" s="67"/>
    </row>
    <row r="16" spans="1:24" s="56" customFormat="1" ht="11.25" customHeight="1" x14ac:dyDescent="0.2">
      <c r="B16" s="69"/>
      <c r="C16" s="69"/>
      <c r="D16" s="69"/>
      <c r="E16" s="69"/>
      <c r="F16" s="69"/>
      <c r="G16" s="69"/>
      <c r="H16" s="60"/>
      <c r="I16" s="61"/>
    </row>
    <row r="17" spans="1:9" s="56" customFormat="1" ht="11.25" customHeight="1" x14ac:dyDescent="0.2">
      <c r="A17" s="58" t="s">
        <v>109</v>
      </c>
      <c r="B17" s="64">
        <v>11280603.547</v>
      </c>
      <c r="C17" s="64">
        <v>5981516.7020999994</v>
      </c>
      <c r="D17" s="64">
        <v>196616.76759999999</v>
      </c>
      <c r="E17" s="65">
        <v>6178133.4696999993</v>
      </c>
      <c r="F17" s="65">
        <f>B17-E17</f>
        <v>5102470.0773000009</v>
      </c>
      <c r="G17" s="65">
        <f>B17-C17</f>
        <v>5299086.8449000008</v>
      </c>
      <c r="H17" s="66">
        <f>E17/B17*100</f>
        <v>54.767756387848877</v>
      </c>
      <c r="I17" s="67"/>
    </row>
    <row r="18" spans="1:9" s="56" customFormat="1" ht="11.25" customHeight="1" x14ac:dyDescent="0.2">
      <c r="A18" s="63"/>
      <c r="B18" s="70"/>
      <c r="C18" s="70"/>
      <c r="D18" s="70"/>
      <c r="E18" s="69"/>
      <c r="F18" s="69"/>
      <c r="G18" s="69"/>
      <c r="H18" s="60"/>
      <c r="I18" s="61"/>
    </row>
    <row r="19" spans="1:9" s="56" customFormat="1" ht="11.25" customHeight="1" x14ac:dyDescent="0.2">
      <c r="A19" s="58" t="s">
        <v>110</v>
      </c>
      <c r="B19" s="64">
        <v>495813.87700000004</v>
      </c>
      <c r="C19" s="64">
        <v>348760.58393000002</v>
      </c>
      <c r="D19" s="64">
        <v>7357.3205599999992</v>
      </c>
      <c r="E19" s="65">
        <v>356117.90449000004</v>
      </c>
      <c r="F19" s="65">
        <f>B19-E19</f>
        <v>139695.97250999999</v>
      </c>
      <c r="G19" s="65">
        <f>B19-C19</f>
        <v>147053.29307000001</v>
      </c>
      <c r="H19" s="66">
        <f>E19/B19*100</f>
        <v>71.82491677012905</v>
      </c>
      <c r="I19" s="67"/>
    </row>
    <row r="20" spans="1:9" s="56" customFormat="1" ht="11.25" customHeight="1" x14ac:dyDescent="0.2">
      <c r="A20" s="63"/>
      <c r="B20" s="70"/>
      <c r="C20" s="70"/>
      <c r="D20" s="70"/>
      <c r="E20" s="69"/>
      <c r="F20" s="69"/>
      <c r="G20" s="69"/>
      <c r="H20" s="60"/>
      <c r="I20" s="61"/>
    </row>
    <row r="21" spans="1:9" s="56" customFormat="1" ht="11.25" customHeight="1" x14ac:dyDescent="0.2">
      <c r="A21" s="58" t="s">
        <v>111</v>
      </c>
      <c r="B21" s="64">
        <v>6678335.4126000023</v>
      </c>
      <c r="C21" s="64">
        <v>5269356.6091499999</v>
      </c>
      <c r="D21" s="64">
        <v>200768.47091</v>
      </c>
      <c r="E21" s="65">
        <v>5470125.0800599996</v>
      </c>
      <c r="F21" s="65">
        <f>B21-E21</f>
        <v>1208210.3325400027</v>
      </c>
      <c r="G21" s="65">
        <f>B21-C21</f>
        <v>1408978.8034500023</v>
      </c>
      <c r="H21" s="66">
        <f>E21/B21*100</f>
        <v>81.908510760623457</v>
      </c>
      <c r="I21" s="67"/>
    </row>
    <row r="22" spans="1:9" s="56" customFormat="1" ht="11.25" customHeight="1" x14ac:dyDescent="0.2">
      <c r="A22" s="63"/>
      <c r="B22" s="69"/>
      <c r="C22" s="69"/>
      <c r="D22" s="69"/>
      <c r="E22" s="69"/>
      <c r="F22" s="69"/>
      <c r="G22" s="69"/>
      <c r="H22" s="60"/>
      <c r="I22" s="61"/>
    </row>
    <row r="23" spans="1:9" s="56" customFormat="1" ht="11.25" customHeight="1" x14ac:dyDescent="0.2">
      <c r="A23" s="58" t="s">
        <v>112</v>
      </c>
      <c r="B23" s="59">
        <f t="shared" ref="B23:G23" si="2">SUM(B24:B31)</f>
        <v>40422692.001400001</v>
      </c>
      <c r="C23" s="59">
        <f t="shared" si="2"/>
        <v>30135359.617049996</v>
      </c>
      <c r="D23" s="59">
        <f t="shared" si="2"/>
        <v>2231690.0898700003</v>
      </c>
      <c r="E23" s="59">
        <f t="shared" si="2"/>
        <v>32367049.706919998</v>
      </c>
      <c r="F23" s="59">
        <f t="shared" si="2"/>
        <v>8055642.2944800043</v>
      </c>
      <c r="G23" s="59">
        <f t="shared" si="2"/>
        <v>10287332.384350002</v>
      </c>
      <c r="H23" s="60">
        <f t="shared" ref="H23:H31" si="3">E23/B23*100</f>
        <v>80.071484862509891</v>
      </c>
      <c r="I23" s="61"/>
    </row>
    <row r="24" spans="1:9" s="56" customFormat="1" ht="11.25" customHeight="1" x14ac:dyDescent="0.2">
      <c r="A24" s="63" t="s">
        <v>113</v>
      </c>
      <c r="B24" s="64">
        <v>32014882.58148</v>
      </c>
      <c r="C24" s="64">
        <v>23194836.542519994</v>
      </c>
      <c r="D24" s="64">
        <v>1731183.73875</v>
      </c>
      <c r="E24" s="65">
        <v>24926020.281269994</v>
      </c>
      <c r="F24" s="65">
        <f t="shared" ref="F24:F31" si="4">B24-E24</f>
        <v>7088862.3002100065</v>
      </c>
      <c r="G24" s="65">
        <f t="shared" ref="G24:G31" si="5">B24-C24</f>
        <v>8820046.0389600061</v>
      </c>
      <c r="H24" s="66">
        <f t="shared" si="3"/>
        <v>77.857603312558211</v>
      </c>
      <c r="I24" s="67"/>
    </row>
    <row r="25" spans="1:9" s="56" customFormat="1" ht="11.25" customHeight="1" x14ac:dyDescent="0.2">
      <c r="A25" s="63" t="s">
        <v>114</v>
      </c>
      <c r="B25" s="64">
        <v>682177.00000000012</v>
      </c>
      <c r="C25" s="64">
        <v>544902.99107000011</v>
      </c>
      <c r="D25" s="64">
        <v>93699.420159999994</v>
      </c>
      <c r="E25" s="65">
        <v>638602.41123000009</v>
      </c>
      <c r="F25" s="65">
        <f t="shared" si="4"/>
        <v>43574.588770000031</v>
      </c>
      <c r="G25" s="65">
        <f t="shared" si="5"/>
        <v>137274.00893000001</v>
      </c>
      <c r="H25" s="66">
        <f t="shared" si="3"/>
        <v>93.61242188317695</v>
      </c>
      <c r="I25" s="67"/>
    </row>
    <row r="26" spans="1:9" s="56" customFormat="1" ht="11.25" customHeight="1" x14ac:dyDescent="0.2">
      <c r="A26" s="63" t="s">
        <v>115</v>
      </c>
      <c r="B26" s="64">
        <v>6186173.9739099974</v>
      </c>
      <c r="C26" s="64">
        <v>5193550.4066400006</v>
      </c>
      <c r="D26" s="64">
        <v>378155.08289000002</v>
      </c>
      <c r="E26" s="65">
        <v>5571705.4895300008</v>
      </c>
      <c r="F26" s="65">
        <f t="shared" si="4"/>
        <v>614468.48437999655</v>
      </c>
      <c r="G26" s="65">
        <f t="shared" si="5"/>
        <v>992623.56726999674</v>
      </c>
      <c r="H26" s="66">
        <f t="shared" si="3"/>
        <v>90.067067512625755</v>
      </c>
      <c r="I26" s="67"/>
    </row>
    <row r="27" spans="1:9" s="56" customFormat="1" ht="11.25" customHeight="1" x14ac:dyDescent="0.2">
      <c r="A27" s="63" t="s">
        <v>116</v>
      </c>
      <c r="B27" s="64">
        <v>383007.44900000002</v>
      </c>
      <c r="C27" s="64">
        <v>246611.80211000002</v>
      </c>
      <c r="D27" s="64">
        <v>1290.6001000000001</v>
      </c>
      <c r="E27" s="65">
        <v>247902.40221000003</v>
      </c>
      <c r="F27" s="65">
        <f t="shared" si="4"/>
        <v>135105.04678999999</v>
      </c>
      <c r="G27" s="65">
        <f t="shared" si="5"/>
        <v>136395.64689</v>
      </c>
      <c r="H27" s="66">
        <f t="shared" si="3"/>
        <v>64.725216926525107</v>
      </c>
      <c r="I27" s="67"/>
    </row>
    <row r="28" spans="1:9" s="56" customFormat="1" ht="11.25" customHeight="1" x14ac:dyDescent="0.2">
      <c r="A28" s="63" t="s">
        <v>117</v>
      </c>
      <c r="B28" s="64">
        <v>373645.32501000003</v>
      </c>
      <c r="C28" s="64">
        <v>368271.87114</v>
      </c>
      <c r="D28" s="64">
        <v>3185.39408</v>
      </c>
      <c r="E28" s="65">
        <v>371457.26522</v>
      </c>
      <c r="F28" s="65">
        <f t="shared" si="4"/>
        <v>2188.0597900000284</v>
      </c>
      <c r="G28" s="65">
        <f t="shared" si="5"/>
        <v>5373.4538700000267</v>
      </c>
      <c r="H28" s="66">
        <f t="shared" si="3"/>
        <v>99.414401935862188</v>
      </c>
      <c r="I28" s="67"/>
    </row>
    <row r="29" spans="1:9" s="56" customFormat="1" ht="11.25" customHeight="1" x14ac:dyDescent="0.2">
      <c r="A29" s="63" t="s">
        <v>118</v>
      </c>
      <c r="B29" s="64">
        <v>265430</v>
      </c>
      <c r="C29" s="64">
        <v>199572.253</v>
      </c>
      <c r="D29" s="64">
        <v>14646.50167</v>
      </c>
      <c r="E29" s="65">
        <v>214218.75466999999</v>
      </c>
      <c r="F29" s="65">
        <f t="shared" si="4"/>
        <v>51211.245330000005</v>
      </c>
      <c r="G29" s="65">
        <f t="shared" si="5"/>
        <v>65857.747000000003</v>
      </c>
      <c r="H29" s="66">
        <f t="shared" si="3"/>
        <v>80.70630850695099</v>
      </c>
      <c r="I29" s="67"/>
    </row>
    <row r="30" spans="1:9" s="56" customFormat="1" ht="11.25" customHeight="1" x14ac:dyDescent="0.2">
      <c r="A30" s="63" t="s">
        <v>119</v>
      </c>
      <c r="B30" s="64">
        <v>333403.39199999999</v>
      </c>
      <c r="C30" s="64">
        <v>248470.75202000001</v>
      </c>
      <c r="D30" s="64">
        <v>708.60196999999994</v>
      </c>
      <c r="E30" s="65">
        <v>249179.35399</v>
      </c>
      <c r="F30" s="65">
        <f t="shared" si="4"/>
        <v>84224.038009999989</v>
      </c>
      <c r="G30" s="65">
        <f t="shared" si="5"/>
        <v>84932.639979999978</v>
      </c>
      <c r="H30" s="66">
        <f t="shared" si="3"/>
        <v>74.738098042505811</v>
      </c>
      <c r="I30" s="67"/>
    </row>
    <row r="31" spans="1:9" s="56" customFormat="1" ht="11.25" customHeight="1" x14ac:dyDescent="0.2">
      <c r="A31" s="63" t="s">
        <v>120</v>
      </c>
      <c r="B31" s="64">
        <v>183972.28</v>
      </c>
      <c r="C31" s="64">
        <v>139142.99855000002</v>
      </c>
      <c r="D31" s="64">
        <v>8820.7502499999991</v>
      </c>
      <c r="E31" s="65">
        <v>147963.74880000003</v>
      </c>
      <c r="F31" s="65">
        <f t="shared" si="4"/>
        <v>36008.531199999969</v>
      </c>
      <c r="G31" s="65">
        <f t="shared" si="5"/>
        <v>44829.28144999998</v>
      </c>
      <c r="H31" s="66">
        <f t="shared" si="3"/>
        <v>80.427197401695537</v>
      </c>
      <c r="I31" s="67"/>
    </row>
    <row r="32" spans="1:9" s="56" customFormat="1" ht="11.25" customHeight="1" x14ac:dyDescent="0.2">
      <c r="A32" s="63"/>
      <c r="B32" s="69"/>
      <c r="C32" s="69"/>
      <c r="D32" s="69"/>
      <c r="E32" s="69"/>
      <c r="F32" s="69"/>
      <c r="G32" s="69"/>
      <c r="H32" s="60"/>
      <c r="I32" s="61"/>
    </row>
    <row r="33" spans="1:9" s="56" customFormat="1" ht="11.25" customHeight="1" x14ac:dyDescent="0.2">
      <c r="A33" s="58" t="s">
        <v>121</v>
      </c>
      <c r="B33" s="71">
        <f t="shared" ref="B33:G33" si="6">+B34+B35</f>
        <v>2301911.5479000001</v>
      </c>
      <c r="C33" s="71">
        <f t="shared" si="6"/>
        <v>1860106.2783700002</v>
      </c>
      <c r="D33" s="71">
        <f t="shared" si="6"/>
        <v>118479.22381</v>
      </c>
      <c r="E33" s="71">
        <f t="shared" si="6"/>
        <v>1978585.5021800001</v>
      </c>
      <c r="F33" s="71">
        <f t="shared" si="6"/>
        <v>323326.04571999999</v>
      </c>
      <c r="G33" s="71">
        <f t="shared" si="6"/>
        <v>441805.26952999993</v>
      </c>
      <c r="H33" s="60">
        <f>E33/B33*100</f>
        <v>85.954019561917335</v>
      </c>
      <c r="I33" s="61"/>
    </row>
    <row r="34" spans="1:9" s="56" customFormat="1" ht="11.25" customHeight="1" x14ac:dyDescent="0.2">
      <c r="A34" s="63" t="s">
        <v>122</v>
      </c>
      <c r="B34" s="64">
        <v>2273970.9849</v>
      </c>
      <c r="C34" s="64">
        <v>1835902.1282900001</v>
      </c>
      <c r="D34" s="64">
        <v>117922.81899999999</v>
      </c>
      <c r="E34" s="65">
        <v>1953824.94729</v>
      </c>
      <c r="F34" s="65">
        <f>B34-E34</f>
        <v>320146.03761</v>
      </c>
      <c r="G34" s="65">
        <f>B34-C34</f>
        <v>438068.8566099999</v>
      </c>
      <c r="H34" s="66">
        <f>E34/B34*100</f>
        <v>85.921278691070086</v>
      </c>
      <c r="I34" s="67"/>
    </row>
    <row r="35" spans="1:9" s="56" customFormat="1" ht="11.25" customHeight="1" x14ac:dyDescent="0.2">
      <c r="A35" s="63" t="s">
        <v>123</v>
      </c>
      <c r="B35" s="64">
        <v>27940.563000000002</v>
      </c>
      <c r="C35" s="64">
        <v>24204.150079999999</v>
      </c>
      <c r="D35" s="64">
        <v>556.40481000000011</v>
      </c>
      <c r="E35" s="65">
        <v>24760.554889999999</v>
      </c>
      <c r="F35" s="65">
        <f>B35-E35</f>
        <v>3180.0081100000025</v>
      </c>
      <c r="G35" s="65">
        <f>B35-C35</f>
        <v>3736.4129200000025</v>
      </c>
      <c r="H35" s="66">
        <f>E35/B35*100</f>
        <v>88.618668457038595</v>
      </c>
      <c r="I35" s="67"/>
    </row>
    <row r="36" spans="1:9" s="56" customFormat="1" ht="11.25" customHeight="1" x14ac:dyDescent="0.2">
      <c r="A36" s="63"/>
      <c r="B36" s="69"/>
      <c r="C36" s="69"/>
      <c r="D36" s="69"/>
      <c r="E36" s="69"/>
      <c r="F36" s="69"/>
      <c r="G36" s="69"/>
      <c r="H36" s="60"/>
      <c r="I36" s="61"/>
    </row>
    <row r="37" spans="1:9" s="56" customFormat="1" ht="11.25" customHeight="1" x14ac:dyDescent="0.2">
      <c r="A37" s="58" t="s">
        <v>124</v>
      </c>
      <c r="B37" s="71">
        <f t="shared" ref="B37:G37" si="7">SUM(B38:B43)</f>
        <v>317374671.41392004</v>
      </c>
      <c r="C37" s="71">
        <f t="shared" si="7"/>
        <v>280679192.54121</v>
      </c>
      <c r="D37" s="71">
        <f t="shared" si="7"/>
        <v>3604727.3172499994</v>
      </c>
      <c r="E37" s="71">
        <f t="shared" si="7"/>
        <v>284283919.85845995</v>
      </c>
      <c r="F37" s="71">
        <f t="shared" si="7"/>
        <v>33090751.555460032</v>
      </c>
      <c r="G37" s="71">
        <f t="shared" si="7"/>
        <v>36695478.872710012</v>
      </c>
      <c r="H37" s="60">
        <f t="shared" ref="H37:H43" si="8">E37/B37*100</f>
        <v>89.57360037332559</v>
      </c>
      <c r="I37" s="61"/>
    </row>
    <row r="38" spans="1:9" s="56" customFormat="1" ht="11.25" customHeight="1" x14ac:dyDescent="0.2">
      <c r="A38" s="63" t="s">
        <v>125</v>
      </c>
      <c r="B38" s="64">
        <v>314581389.86725003</v>
      </c>
      <c r="C38" s="64">
        <v>279705044.81642002</v>
      </c>
      <c r="D38" s="64">
        <v>3508849.4310699995</v>
      </c>
      <c r="E38" s="65">
        <v>283213894.24748999</v>
      </c>
      <c r="F38" s="65">
        <f t="shared" ref="F38:F43" si="9">B38-E38</f>
        <v>31367495.619760036</v>
      </c>
      <c r="G38" s="65">
        <f t="shared" ref="G38:G43" si="10">B38-C38</f>
        <v>34876345.050830007</v>
      </c>
      <c r="H38" s="66">
        <f t="shared" si="8"/>
        <v>90.028813963535228</v>
      </c>
      <c r="I38" s="67"/>
    </row>
    <row r="39" spans="1:9" s="56" customFormat="1" ht="11.25" customHeight="1" x14ac:dyDescent="0.2">
      <c r="A39" s="72" t="s">
        <v>126</v>
      </c>
      <c r="B39" s="64">
        <v>39411</v>
      </c>
      <c r="C39" s="64">
        <v>28017.491999999998</v>
      </c>
      <c r="D39" s="64">
        <v>582.67713000000003</v>
      </c>
      <c r="E39" s="65">
        <v>28600.169129999998</v>
      </c>
      <c r="F39" s="65">
        <f t="shared" si="9"/>
        <v>10810.830870000002</v>
      </c>
      <c r="G39" s="65">
        <f t="shared" si="10"/>
        <v>11393.508000000002</v>
      </c>
      <c r="H39" s="66">
        <f t="shared" si="8"/>
        <v>72.56900137017584</v>
      </c>
      <c r="I39" s="67"/>
    </row>
    <row r="40" spans="1:9" s="56" customFormat="1" ht="11.25" customHeight="1" x14ac:dyDescent="0.2">
      <c r="A40" s="72" t="s">
        <v>127</v>
      </c>
      <c r="B40" s="64">
        <v>17772.422999999999</v>
      </c>
      <c r="C40" s="64">
        <v>13132.606</v>
      </c>
      <c r="D40" s="64">
        <v>36.106370000000005</v>
      </c>
      <c r="E40" s="65">
        <v>13168.712369999999</v>
      </c>
      <c r="F40" s="65">
        <f t="shared" si="9"/>
        <v>4603.7106299999996</v>
      </c>
      <c r="G40" s="65">
        <f t="shared" si="10"/>
        <v>4639.8169999999991</v>
      </c>
      <c r="H40" s="66">
        <f t="shared" si="8"/>
        <v>74.09632535754973</v>
      </c>
      <c r="I40" s="67"/>
    </row>
    <row r="41" spans="1:9" s="56" customFormat="1" ht="11.25" customHeight="1" x14ac:dyDescent="0.2">
      <c r="A41" s="63" t="s">
        <v>128</v>
      </c>
      <c r="B41" s="64">
        <v>2180521.1159999999</v>
      </c>
      <c r="C41" s="64">
        <v>578318.37609999988</v>
      </c>
      <c r="D41" s="64">
        <v>11950.575130000001</v>
      </c>
      <c r="E41" s="65">
        <v>590268.95122999989</v>
      </c>
      <c r="F41" s="65">
        <f t="shared" si="9"/>
        <v>1590252.1647700001</v>
      </c>
      <c r="G41" s="65">
        <f t="shared" si="10"/>
        <v>1602202.7398999999</v>
      </c>
      <c r="H41" s="66">
        <f t="shared" si="8"/>
        <v>27.070086453132053</v>
      </c>
      <c r="I41" s="67"/>
    </row>
    <row r="42" spans="1:9" s="56" customFormat="1" ht="11.25" customHeight="1" x14ac:dyDescent="0.2">
      <c r="A42" s="63" t="s">
        <v>129</v>
      </c>
      <c r="B42" s="64">
        <v>136741.19699999999</v>
      </c>
      <c r="C42" s="64">
        <v>92137.633759999997</v>
      </c>
      <c r="D42" s="64">
        <v>0</v>
      </c>
      <c r="E42" s="65">
        <v>92137.633759999997</v>
      </c>
      <c r="F42" s="65">
        <f t="shared" si="9"/>
        <v>44603.563239999989</v>
      </c>
      <c r="G42" s="65">
        <f t="shared" si="10"/>
        <v>44603.563239999989</v>
      </c>
      <c r="H42" s="66">
        <f t="shared" si="8"/>
        <v>67.381034963442659</v>
      </c>
      <c r="I42" s="67"/>
    </row>
    <row r="43" spans="1:9" s="56" customFormat="1" ht="11.25" customHeight="1" x14ac:dyDescent="0.2">
      <c r="A43" s="63" t="s">
        <v>130</v>
      </c>
      <c r="B43" s="64">
        <v>418835.81066999998</v>
      </c>
      <c r="C43" s="64">
        <v>262541.61693000002</v>
      </c>
      <c r="D43" s="64">
        <v>83308.527549999999</v>
      </c>
      <c r="E43" s="65">
        <v>345850.14448000002</v>
      </c>
      <c r="F43" s="65">
        <f t="shared" si="9"/>
        <v>72985.66618999996</v>
      </c>
      <c r="G43" s="65">
        <f t="shared" si="10"/>
        <v>156294.19373999996</v>
      </c>
      <c r="H43" s="66">
        <f t="shared" si="8"/>
        <v>82.574158099507571</v>
      </c>
      <c r="I43" s="67"/>
    </row>
    <row r="44" spans="1:9" s="56" customFormat="1" ht="11.25" customHeight="1" x14ac:dyDescent="0.2">
      <c r="A44" s="63"/>
      <c r="B44" s="65"/>
      <c r="C44" s="65"/>
      <c r="D44" s="65"/>
      <c r="E44" s="65"/>
      <c r="F44" s="65"/>
      <c r="G44" s="65"/>
      <c r="H44" s="66"/>
      <c r="I44" s="67"/>
    </row>
    <row r="45" spans="1:9" s="56" customFormat="1" ht="11.25" customHeight="1" x14ac:dyDescent="0.2">
      <c r="A45" s="58" t="s">
        <v>131</v>
      </c>
      <c r="B45" s="64">
        <v>47622430.811149999</v>
      </c>
      <c r="C45" s="64">
        <v>39973326.445189998</v>
      </c>
      <c r="D45" s="64">
        <v>674474.88421000005</v>
      </c>
      <c r="E45" s="65">
        <v>40647801.329399996</v>
      </c>
      <c r="F45" s="65">
        <f>B45-E45</f>
        <v>6974629.481750004</v>
      </c>
      <c r="G45" s="65">
        <f>B45-C45</f>
        <v>7649104.3659600019</v>
      </c>
      <c r="H45" s="66">
        <f>E45/B45*100</f>
        <v>85.354318620550103</v>
      </c>
      <c r="I45" s="67"/>
    </row>
    <row r="46" spans="1:9" s="56" customFormat="1" ht="11.25" customHeight="1" x14ac:dyDescent="0.2">
      <c r="A46" s="73"/>
      <c r="B46" s="69"/>
      <c r="C46" s="69"/>
      <c r="D46" s="69"/>
      <c r="E46" s="69"/>
      <c r="F46" s="69"/>
      <c r="G46" s="69"/>
      <c r="H46" s="60"/>
      <c r="I46" s="61"/>
    </row>
    <row r="47" spans="1:9" s="56" customFormat="1" ht="11.25" customHeight="1" x14ac:dyDescent="0.2">
      <c r="A47" s="58" t="s">
        <v>132</v>
      </c>
      <c r="B47" s="64">
        <v>1529715.4839999999</v>
      </c>
      <c r="C47" s="64">
        <v>970694.45377999998</v>
      </c>
      <c r="D47" s="64">
        <v>1518.9732099999999</v>
      </c>
      <c r="E47" s="65">
        <v>972213.42698999995</v>
      </c>
      <c r="F47" s="65">
        <f>B47-E47</f>
        <v>557502.05700999999</v>
      </c>
      <c r="G47" s="65">
        <f>B47-C47</f>
        <v>559021.03021999996</v>
      </c>
      <c r="H47" s="66">
        <f>E47/B47*100</f>
        <v>63.555179846110519</v>
      </c>
      <c r="I47" s="67"/>
    </row>
    <row r="48" spans="1:9" s="56" customFormat="1" ht="11.25" customHeight="1" x14ac:dyDescent="0.2">
      <c r="A48" s="63"/>
      <c r="B48" s="69"/>
      <c r="C48" s="69"/>
      <c r="D48" s="69"/>
      <c r="E48" s="69"/>
      <c r="F48" s="69"/>
      <c r="G48" s="69"/>
      <c r="H48" s="60"/>
      <c r="I48" s="61"/>
    </row>
    <row r="49" spans="1:9" s="56" customFormat="1" ht="11.25" customHeight="1" x14ac:dyDescent="0.2">
      <c r="A49" s="58" t="s">
        <v>133</v>
      </c>
      <c r="B49" s="71">
        <f t="shared" ref="B49:G49" si="11">SUM(B50:B55)</f>
        <v>21405564.416429996</v>
      </c>
      <c r="C49" s="71">
        <f t="shared" si="11"/>
        <v>17123277.308529999</v>
      </c>
      <c r="D49" s="71">
        <f t="shared" si="11"/>
        <v>599934.89292999986</v>
      </c>
      <c r="E49" s="71">
        <f t="shared" si="11"/>
        <v>17723212.20146</v>
      </c>
      <c r="F49" s="71">
        <f t="shared" si="11"/>
        <v>3682352.2149699982</v>
      </c>
      <c r="G49" s="71">
        <f t="shared" si="11"/>
        <v>4282287.1078999974</v>
      </c>
      <c r="H49" s="60">
        <f t="shared" ref="H49:H55" si="12">E49/B49*100</f>
        <v>82.797219716647234</v>
      </c>
      <c r="I49" s="61"/>
    </row>
    <row r="50" spans="1:9" s="56" customFormat="1" ht="11.25" customHeight="1" x14ac:dyDescent="0.2">
      <c r="A50" s="63" t="s">
        <v>113</v>
      </c>
      <c r="B50" s="64">
        <v>16714268.271009998</v>
      </c>
      <c r="C50" s="64">
        <v>13785151.113406001</v>
      </c>
      <c r="D50" s="64">
        <v>485517.16960999992</v>
      </c>
      <c r="E50" s="65">
        <v>14270668.283016</v>
      </c>
      <c r="F50" s="65">
        <f t="shared" ref="F50:F55" si="13">B50-E50</f>
        <v>2443599.9879939985</v>
      </c>
      <c r="G50" s="65">
        <f t="shared" ref="G50:G55" si="14">B50-C50</f>
        <v>2929117.1576039977</v>
      </c>
      <c r="H50" s="66">
        <f t="shared" si="12"/>
        <v>85.380155754516082</v>
      </c>
      <c r="I50" s="67"/>
    </row>
    <row r="51" spans="1:9" s="56" customFormat="1" ht="11.25" customHeight="1" x14ac:dyDescent="0.2">
      <c r="A51" s="63" t="s">
        <v>134</v>
      </c>
      <c r="B51" s="64">
        <v>2060051.2879999995</v>
      </c>
      <c r="C51" s="64">
        <v>1449367.0287339999</v>
      </c>
      <c r="D51" s="64">
        <v>65591.523050000003</v>
      </c>
      <c r="E51" s="65">
        <v>1514958.5517839999</v>
      </c>
      <c r="F51" s="65">
        <f t="shared" si="13"/>
        <v>545092.73621599958</v>
      </c>
      <c r="G51" s="65">
        <f t="shared" si="14"/>
        <v>610684.25926599954</v>
      </c>
      <c r="H51" s="66">
        <f t="shared" si="12"/>
        <v>73.53984634308776</v>
      </c>
      <c r="I51" s="67"/>
    </row>
    <row r="52" spans="1:9" s="56" customFormat="1" ht="11.25" customHeight="1" x14ac:dyDescent="0.2">
      <c r="A52" s="63" t="s">
        <v>135</v>
      </c>
      <c r="B52" s="64">
        <v>1005445.6864200002</v>
      </c>
      <c r="C52" s="64">
        <v>787167.73925999994</v>
      </c>
      <c r="D52" s="64">
        <v>40523.878019999989</v>
      </c>
      <c r="E52" s="65">
        <v>827691.61727999989</v>
      </c>
      <c r="F52" s="65">
        <f t="shared" si="13"/>
        <v>177754.06914000027</v>
      </c>
      <c r="G52" s="65">
        <f t="shared" si="14"/>
        <v>218277.94716000021</v>
      </c>
      <c r="H52" s="66">
        <f t="shared" si="12"/>
        <v>82.320868094534958</v>
      </c>
      <c r="I52" s="67"/>
    </row>
    <row r="53" spans="1:9" s="56" customFormat="1" ht="11.25" customHeight="1" x14ac:dyDescent="0.2">
      <c r="A53" s="63" t="s">
        <v>136</v>
      </c>
      <c r="B53" s="64">
        <v>1413358.5360000003</v>
      </c>
      <c r="C53" s="64">
        <v>926535.43516999995</v>
      </c>
      <c r="D53" s="64">
        <v>6540.0400700000009</v>
      </c>
      <c r="E53" s="65">
        <v>933075.47523999994</v>
      </c>
      <c r="F53" s="65">
        <f t="shared" si="13"/>
        <v>480283.06076000037</v>
      </c>
      <c r="G53" s="65">
        <f t="shared" si="14"/>
        <v>486823.10083000036</v>
      </c>
      <c r="H53" s="66">
        <f t="shared" si="12"/>
        <v>66.018313929084997</v>
      </c>
      <c r="I53" s="67"/>
    </row>
    <row r="54" spans="1:9" s="56" customFormat="1" ht="11.25" customHeight="1" x14ac:dyDescent="0.2">
      <c r="A54" s="63" t="s">
        <v>137</v>
      </c>
      <c r="B54" s="64">
        <v>131223.139</v>
      </c>
      <c r="C54" s="64">
        <v>97904.350120000017</v>
      </c>
      <c r="D54" s="64">
        <v>486.00749999999999</v>
      </c>
      <c r="E54" s="65">
        <v>98390.357620000024</v>
      </c>
      <c r="F54" s="65">
        <f t="shared" si="13"/>
        <v>32832.781379999971</v>
      </c>
      <c r="G54" s="65">
        <f t="shared" si="14"/>
        <v>33318.788879999978</v>
      </c>
      <c r="H54" s="66">
        <f t="shared" si="12"/>
        <v>74.979426928660828</v>
      </c>
      <c r="I54" s="67"/>
    </row>
    <row r="55" spans="1:9" s="56" customFormat="1" ht="11.25" customHeight="1" x14ac:dyDescent="0.2">
      <c r="A55" s="63" t="s">
        <v>138</v>
      </c>
      <c r="B55" s="64">
        <v>81217.496000000014</v>
      </c>
      <c r="C55" s="64">
        <v>77151.641840000011</v>
      </c>
      <c r="D55" s="64">
        <v>1276.27468</v>
      </c>
      <c r="E55" s="65">
        <v>78427.916520000013</v>
      </c>
      <c r="F55" s="65">
        <f t="shared" si="13"/>
        <v>2789.5794800000003</v>
      </c>
      <c r="G55" s="65">
        <f t="shared" si="14"/>
        <v>4065.8541600000026</v>
      </c>
      <c r="H55" s="66">
        <f t="shared" si="12"/>
        <v>96.565297359081342</v>
      </c>
      <c r="I55" s="67"/>
    </row>
    <row r="56" spans="1:9" s="56" customFormat="1" ht="11.25" customHeight="1" x14ac:dyDescent="0.2">
      <c r="A56" s="63"/>
      <c r="B56" s="69"/>
      <c r="C56" s="69"/>
      <c r="D56" s="69"/>
      <c r="E56" s="69"/>
      <c r="F56" s="69"/>
      <c r="G56" s="69"/>
      <c r="H56" s="60"/>
      <c r="I56" s="61"/>
    </row>
    <row r="57" spans="1:9" s="56" customFormat="1" ht="11.25" customHeight="1" x14ac:dyDescent="0.2">
      <c r="A57" s="58" t="s">
        <v>139</v>
      </c>
      <c r="B57" s="74">
        <f t="shared" ref="B57:G57" si="15">SUM(B58:B67)</f>
        <v>23769803.922500007</v>
      </c>
      <c r="C57" s="74">
        <f t="shared" si="15"/>
        <v>15699977.987349946</v>
      </c>
      <c r="D57" s="74">
        <f t="shared" si="15"/>
        <v>306692.95567</v>
      </c>
      <c r="E57" s="74">
        <f t="shared" si="15"/>
        <v>16006670.943019949</v>
      </c>
      <c r="F57" s="74">
        <f t="shared" si="15"/>
        <v>7763132.9794800589</v>
      </c>
      <c r="G57" s="74">
        <f t="shared" si="15"/>
        <v>8069825.9351500608</v>
      </c>
      <c r="H57" s="60">
        <f t="shared" ref="H57:H67" si="16">E57/B57*100</f>
        <v>67.340357519181566</v>
      </c>
      <c r="I57" s="61"/>
    </row>
    <row r="58" spans="1:9" s="56" customFormat="1" ht="11.25" customHeight="1" x14ac:dyDescent="0.2">
      <c r="A58" s="63" t="s">
        <v>140</v>
      </c>
      <c r="B58" s="64">
        <v>1394259.9004100105</v>
      </c>
      <c r="C58" s="64">
        <v>784786.07672694768</v>
      </c>
      <c r="D58" s="64">
        <v>126851.26169000001</v>
      </c>
      <c r="E58" s="65">
        <v>911637.33841694775</v>
      </c>
      <c r="F58" s="65">
        <f t="shared" ref="F58:F67" si="17">B58-E58</f>
        <v>482622.56199306273</v>
      </c>
      <c r="G58" s="65">
        <f t="shared" ref="G58:G67" si="18">B58-C58</f>
        <v>609473.8236830628</v>
      </c>
      <c r="H58" s="66">
        <f t="shared" si="16"/>
        <v>65.385036043054981</v>
      </c>
      <c r="I58" s="67"/>
    </row>
    <row r="59" spans="1:9" s="56" customFormat="1" ht="11.25" customHeight="1" x14ac:dyDescent="0.2">
      <c r="A59" s="63" t="s">
        <v>141</v>
      </c>
      <c r="B59" s="64">
        <v>4391477.7779999999</v>
      </c>
      <c r="C59" s="64">
        <v>2517219.3308700002</v>
      </c>
      <c r="D59" s="64">
        <v>19265.17179</v>
      </c>
      <c r="E59" s="65">
        <v>2536484.5026600002</v>
      </c>
      <c r="F59" s="65">
        <f t="shared" si="17"/>
        <v>1854993.2753399997</v>
      </c>
      <c r="G59" s="65">
        <f t="shared" si="18"/>
        <v>1874258.4471299998</v>
      </c>
      <c r="H59" s="66">
        <f t="shared" si="16"/>
        <v>57.759247134689709</v>
      </c>
      <c r="I59" s="67"/>
    </row>
    <row r="60" spans="1:9" s="56" customFormat="1" ht="11.25" customHeight="1" x14ac:dyDescent="0.2">
      <c r="A60" s="63" t="s">
        <v>142</v>
      </c>
      <c r="B60" s="64">
        <v>8052527.6129299989</v>
      </c>
      <c r="C60" s="64">
        <v>5243907.8287500003</v>
      </c>
      <c r="D60" s="64">
        <v>108081.16464999999</v>
      </c>
      <c r="E60" s="65">
        <v>5351988.9934</v>
      </c>
      <c r="F60" s="65">
        <f t="shared" si="17"/>
        <v>2700538.6195299989</v>
      </c>
      <c r="G60" s="65">
        <f t="shared" si="18"/>
        <v>2808619.7841799986</v>
      </c>
      <c r="H60" s="66">
        <f t="shared" si="16"/>
        <v>66.463466512133095</v>
      </c>
      <c r="I60" s="67"/>
    </row>
    <row r="61" spans="1:9" s="56" customFormat="1" ht="11.25" customHeight="1" x14ac:dyDescent="0.2">
      <c r="A61" s="63" t="s">
        <v>143</v>
      </c>
      <c r="B61" s="64">
        <v>208142.88619999998</v>
      </c>
      <c r="C61" s="64">
        <v>180985.10470300002</v>
      </c>
      <c r="D61" s="64">
        <v>3517.2029400000001</v>
      </c>
      <c r="E61" s="65">
        <v>184502.30764300001</v>
      </c>
      <c r="F61" s="65">
        <f t="shared" si="17"/>
        <v>23640.578556999972</v>
      </c>
      <c r="G61" s="65">
        <f t="shared" si="18"/>
        <v>27157.78149699996</v>
      </c>
      <c r="H61" s="66">
        <f t="shared" si="16"/>
        <v>88.642139547212651</v>
      </c>
      <c r="I61" s="67"/>
    </row>
    <row r="62" spans="1:9" s="56" customFormat="1" ht="11.25" customHeight="1" x14ac:dyDescent="0.2">
      <c r="A62" s="63" t="s">
        <v>144</v>
      </c>
      <c r="B62" s="64">
        <v>8807809.9670899976</v>
      </c>
      <c r="C62" s="64">
        <v>6210146.5822699992</v>
      </c>
      <c r="D62" s="64">
        <v>38105.025269999998</v>
      </c>
      <c r="E62" s="65">
        <v>6248251.6075399993</v>
      </c>
      <c r="F62" s="65">
        <f t="shared" si="17"/>
        <v>2559558.3595499983</v>
      </c>
      <c r="G62" s="65">
        <f t="shared" si="18"/>
        <v>2597663.3848199984</v>
      </c>
      <c r="H62" s="66">
        <f t="shared" si="16"/>
        <v>70.939900280391171</v>
      </c>
      <c r="I62" s="67"/>
    </row>
    <row r="63" spans="1:9" s="56" customFormat="1" ht="11.25" customHeight="1" x14ac:dyDescent="0.2">
      <c r="A63" s="63" t="s">
        <v>145</v>
      </c>
      <c r="B63" s="64">
        <v>16232.15987</v>
      </c>
      <c r="C63" s="64">
        <v>14048.864889999999</v>
      </c>
      <c r="D63" s="64">
        <v>80.589399999999998</v>
      </c>
      <c r="E63" s="65">
        <v>14129.45429</v>
      </c>
      <c r="F63" s="65">
        <f t="shared" si="17"/>
        <v>2102.7055799999998</v>
      </c>
      <c r="G63" s="65">
        <f t="shared" si="18"/>
        <v>2183.2949800000006</v>
      </c>
      <c r="H63" s="66">
        <f t="shared" si="16"/>
        <v>87.04605180801488</v>
      </c>
      <c r="I63" s="67"/>
    </row>
    <row r="64" spans="1:9" s="56" customFormat="1" ht="11.25" customHeight="1" x14ac:dyDescent="0.2">
      <c r="A64" s="63" t="s">
        <v>146</v>
      </c>
      <c r="B64" s="64">
        <v>272206.36900000001</v>
      </c>
      <c r="C64" s="64">
        <v>214248.81066999998</v>
      </c>
      <c r="D64" s="64">
        <v>5826.1732000000002</v>
      </c>
      <c r="E64" s="65">
        <v>220074.98386999997</v>
      </c>
      <c r="F64" s="65">
        <f t="shared" si="17"/>
        <v>52131.385130000039</v>
      </c>
      <c r="G64" s="65">
        <f t="shared" si="18"/>
        <v>57957.558330000029</v>
      </c>
      <c r="H64" s="66">
        <f t="shared" si="16"/>
        <v>80.848579950015775</v>
      </c>
      <c r="I64" s="67"/>
    </row>
    <row r="65" spans="1:9" s="56" customFormat="1" ht="11.25" customHeight="1" x14ac:dyDescent="0.2">
      <c r="A65" s="63" t="s">
        <v>147</v>
      </c>
      <c r="B65" s="64">
        <v>41174.098000000005</v>
      </c>
      <c r="C65" s="64">
        <v>38227.874909999999</v>
      </c>
      <c r="D65" s="64">
        <v>1067.4847</v>
      </c>
      <c r="E65" s="65">
        <v>39295.35961</v>
      </c>
      <c r="F65" s="65">
        <f t="shared" si="17"/>
        <v>1878.7383900000059</v>
      </c>
      <c r="G65" s="65">
        <f t="shared" si="18"/>
        <v>2946.2230900000068</v>
      </c>
      <c r="H65" s="66">
        <f t="shared" si="16"/>
        <v>95.437086709221887</v>
      </c>
      <c r="I65" s="67"/>
    </row>
    <row r="66" spans="1:9" s="56" customFormat="1" ht="11.25" customHeight="1" x14ac:dyDescent="0.2">
      <c r="A66" s="72" t="s">
        <v>148</v>
      </c>
      <c r="B66" s="64">
        <v>39395</v>
      </c>
      <c r="C66" s="64">
        <v>28755.371179999998</v>
      </c>
      <c r="D66" s="64">
        <v>1056.6523</v>
      </c>
      <c r="E66" s="65">
        <v>29812.02348</v>
      </c>
      <c r="F66" s="65">
        <f t="shared" si="17"/>
        <v>9582.9765200000002</v>
      </c>
      <c r="G66" s="65">
        <f t="shared" si="18"/>
        <v>10639.628820000002</v>
      </c>
      <c r="H66" s="66">
        <f t="shared" si="16"/>
        <v>75.674637593603251</v>
      </c>
      <c r="I66" s="67"/>
    </row>
    <row r="67" spans="1:9" s="56" customFormat="1" ht="11.25" customHeight="1" x14ac:dyDescent="0.2">
      <c r="A67" s="63" t="s">
        <v>149</v>
      </c>
      <c r="B67" s="64">
        <v>546578.15099999995</v>
      </c>
      <c r="C67" s="64">
        <v>467652.14237999998</v>
      </c>
      <c r="D67" s="64">
        <v>2842.22973</v>
      </c>
      <c r="E67" s="65">
        <v>470494.37211</v>
      </c>
      <c r="F67" s="65">
        <f t="shared" si="17"/>
        <v>76083.778889999958</v>
      </c>
      <c r="G67" s="65">
        <f t="shared" si="18"/>
        <v>78926.008619999979</v>
      </c>
      <c r="H67" s="66">
        <f t="shared" si="16"/>
        <v>86.079981654810055</v>
      </c>
      <c r="I67" s="67"/>
    </row>
    <row r="68" spans="1:9" s="56" customFormat="1" ht="11.25" customHeight="1" x14ac:dyDescent="0.2">
      <c r="A68" s="63"/>
      <c r="B68" s="69"/>
      <c r="C68" s="69"/>
      <c r="D68" s="69"/>
      <c r="E68" s="69"/>
      <c r="F68" s="69"/>
      <c r="G68" s="69"/>
      <c r="H68" s="60"/>
      <c r="I68" s="61"/>
    </row>
    <row r="69" spans="1:9" s="56" customFormat="1" ht="11.25" customHeight="1" x14ac:dyDescent="0.2">
      <c r="A69" s="58" t="s">
        <v>150</v>
      </c>
      <c r="B69" s="71">
        <f t="shared" ref="B69:G69" si="19">SUM(B70:B73)</f>
        <v>10788968.49413</v>
      </c>
      <c r="C69" s="71">
        <f t="shared" si="19"/>
        <v>9775585.2244199999</v>
      </c>
      <c r="D69" s="71">
        <f t="shared" si="19"/>
        <v>33020.189569999995</v>
      </c>
      <c r="E69" s="71">
        <f t="shared" si="19"/>
        <v>9808605.4139900003</v>
      </c>
      <c r="F69" s="71">
        <f t="shared" si="19"/>
        <v>980363.08014000021</v>
      </c>
      <c r="G69" s="71">
        <f t="shared" si="19"/>
        <v>1013383.2697100001</v>
      </c>
      <c r="H69" s="60">
        <f>E69/B69*100</f>
        <v>90.913282574943182</v>
      </c>
      <c r="I69" s="61"/>
    </row>
    <row r="70" spans="1:9" s="56" customFormat="1" ht="11.25" customHeight="1" x14ac:dyDescent="0.2">
      <c r="A70" s="63" t="s">
        <v>113</v>
      </c>
      <c r="B70" s="64">
        <v>10718827.598130001</v>
      </c>
      <c r="C70" s="64">
        <v>9714251.5777400006</v>
      </c>
      <c r="D70" s="64">
        <v>32381.659789999998</v>
      </c>
      <c r="E70" s="65">
        <v>9746633.2375300005</v>
      </c>
      <c r="F70" s="65">
        <f>B70-E70</f>
        <v>972194.36060000025</v>
      </c>
      <c r="G70" s="65">
        <f>B70-C70</f>
        <v>1004576.0203900002</v>
      </c>
      <c r="H70" s="66">
        <f>E70/B70*100</f>
        <v>90.930030810742693</v>
      </c>
      <c r="I70" s="67"/>
    </row>
    <row r="71" spans="1:9" s="56" customFormat="1" ht="11.25" customHeight="1" x14ac:dyDescent="0.2">
      <c r="A71" s="63" t="s">
        <v>151</v>
      </c>
      <c r="B71" s="64">
        <v>48197.567999999999</v>
      </c>
      <c r="C71" s="64">
        <v>42570.741149999994</v>
      </c>
      <c r="D71" s="64">
        <v>462.50376</v>
      </c>
      <c r="E71" s="65">
        <v>43033.244909999994</v>
      </c>
      <c r="F71" s="65">
        <f>B71-E71</f>
        <v>5164.3230900000053</v>
      </c>
      <c r="G71" s="65">
        <f>B71-C71</f>
        <v>5626.8268500000049</v>
      </c>
      <c r="H71" s="66">
        <f>E71/B71*100</f>
        <v>89.285096106923888</v>
      </c>
      <c r="I71" s="67"/>
    </row>
    <row r="72" spans="1:9" s="56" customFormat="1" ht="11.25" customHeight="1" x14ac:dyDescent="0.2">
      <c r="A72" s="63" t="s">
        <v>152</v>
      </c>
      <c r="B72" s="64">
        <v>4206.3280000000004</v>
      </c>
      <c r="C72" s="64">
        <v>2961.0931299999997</v>
      </c>
      <c r="D72" s="64">
        <v>32.559330000000003</v>
      </c>
      <c r="E72" s="65">
        <v>2993.6524599999998</v>
      </c>
      <c r="F72" s="65">
        <f>B72-E72</f>
        <v>1212.6755400000006</v>
      </c>
      <c r="G72" s="65">
        <f>B72-C72</f>
        <v>1245.2348700000007</v>
      </c>
      <c r="H72" s="66">
        <f>E72/B72*100</f>
        <v>71.170209741132879</v>
      </c>
      <c r="I72" s="67"/>
    </row>
    <row r="73" spans="1:9" s="56" customFormat="1" ht="11.25" customHeight="1" x14ac:dyDescent="0.2">
      <c r="A73" s="63" t="s">
        <v>153</v>
      </c>
      <c r="B73" s="64">
        <v>17737</v>
      </c>
      <c r="C73" s="64">
        <v>15801.812400000001</v>
      </c>
      <c r="D73" s="64">
        <v>143.46669</v>
      </c>
      <c r="E73" s="65">
        <v>15945.27909</v>
      </c>
      <c r="F73" s="65">
        <f>B73-E73</f>
        <v>1791.72091</v>
      </c>
      <c r="G73" s="65">
        <f>B73-C73</f>
        <v>1935.1875999999993</v>
      </c>
      <c r="H73" s="66">
        <f>E73/B73*100</f>
        <v>89.898399334724019</v>
      </c>
      <c r="I73" s="67"/>
    </row>
    <row r="74" spans="1:9" s="56" customFormat="1" ht="11.25" customHeight="1" x14ac:dyDescent="0.2">
      <c r="A74" s="63"/>
      <c r="B74" s="69"/>
      <c r="C74" s="69"/>
      <c r="D74" s="69"/>
      <c r="E74" s="69"/>
      <c r="F74" s="69"/>
      <c r="G74" s="69"/>
      <c r="H74" s="60"/>
      <c r="I74" s="61"/>
    </row>
    <row r="75" spans="1:9" s="56" customFormat="1" ht="11.25" customHeight="1" x14ac:dyDescent="0.2">
      <c r="A75" s="58" t="s">
        <v>154</v>
      </c>
      <c r="B75" s="71">
        <f t="shared" ref="B75:G75" si="20">SUM(B76:B78)</f>
        <v>72781054.020380005</v>
      </c>
      <c r="C75" s="71">
        <f t="shared" si="20"/>
        <v>58294343.06482999</v>
      </c>
      <c r="D75" s="71">
        <f t="shared" si="20"/>
        <v>3456140.6134600001</v>
      </c>
      <c r="E75" s="71">
        <f t="shared" si="20"/>
        <v>61750483.678289995</v>
      </c>
      <c r="F75" s="71">
        <f t="shared" si="20"/>
        <v>11030570.342090007</v>
      </c>
      <c r="G75" s="71">
        <f t="shared" si="20"/>
        <v>14486710.955550008</v>
      </c>
      <c r="H75" s="60">
        <f>E75/B75*100</f>
        <v>84.844173403972349</v>
      </c>
      <c r="I75" s="61"/>
    </row>
    <row r="76" spans="1:9" s="56" customFormat="1" ht="11.25" customHeight="1" x14ac:dyDescent="0.2">
      <c r="A76" s="63" t="s">
        <v>155</v>
      </c>
      <c r="B76" s="64">
        <v>71717759.849380001</v>
      </c>
      <c r="C76" s="64">
        <v>57638611.634529993</v>
      </c>
      <c r="D76" s="64">
        <v>3425679.6623300002</v>
      </c>
      <c r="E76" s="65">
        <v>61064291.296859995</v>
      </c>
      <c r="F76" s="65">
        <f>B76-E76</f>
        <v>10653468.552520007</v>
      </c>
      <c r="G76" s="65">
        <f>B76-C76</f>
        <v>14079148.214850008</v>
      </c>
      <c r="H76" s="66">
        <f>E76/B76*100</f>
        <v>85.145285386919255</v>
      </c>
      <c r="I76" s="67"/>
    </row>
    <row r="77" spans="1:9" s="56" customFormat="1" ht="11.25" customHeight="1" x14ac:dyDescent="0.2">
      <c r="A77" s="63" t="s">
        <v>156</v>
      </c>
      <c r="B77" s="64">
        <v>377520.72100000008</v>
      </c>
      <c r="C77" s="64">
        <v>298217.61176000006</v>
      </c>
      <c r="D77" s="64">
        <v>5099.1181099999994</v>
      </c>
      <c r="E77" s="65">
        <v>303316.72987000004</v>
      </c>
      <c r="F77" s="65">
        <f>B77-E77</f>
        <v>74203.991130000039</v>
      </c>
      <c r="G77" s="65">
        <f>B77-C77</f>
        <v>79303.10924000002</v>
      </c>
      <c r="H77" s="66">
        <f>E77/B77*100</f>
        <v>80.344392505544079</v>
      </c>
      <c r="I77" s="67"/>
    </row>
    <row r="78" spans="1:9" s="56" customFormat="1" ht="11.25" customHeight="1" x14ac:dyDescent="0.2">
      <c r="A78" s="63" t="s">
        <v>157</v>
      </c>
      <c r="B78" s="64">
        <v>685773.45</v>
      </c>
      <c r="C78" s="64">
        <v>357513.81854000001</v>
      </c>
      <c r="D78" s="64">
        <v>25361.833019999998</v>
      </c>
      <c r="E78" s="65">
        <v>382875.65156000003</v>
      </c>
      <c r="F78" s="65">
        <f>B78-E78</f>
        <v>302897.79843999993</v>
      </c>
      <c r="G78" s="65">
        <f>B78-C78</f>
        <v>328259.63145999995</v>
      </c>
      <c r="H78" s="66">
        <f>E78/B78*100</f>
        <v>55.831215332118802</v>
      </c>
      <c r="I78" s="67"/>
    </row>
    <row r="79" spans="1:9" s="56" customFormat="1" ht="11.25" customHeight="1" x14ac:dyDescent="0.2">
      <c r="A79" s="63"/>
      <c r="B79" s="69"/>
      <c r="C79" s="69"/>
      <c r="D79" s="69"/>
      <c r="E79" s="69"/>
      <c r="F79" s="69"/>
      <c r="G79" s="69"/>
      <c r="H79" s="60"/>
      <c r="I79" s="61"/>
    </row>
    <row r="80" spans="1:9" s="56" customFormat="1" ht="11.25" customHeight="1" x14ac:dyDescent="0.2">
      <c r="A80" s="58" t="s">
        <v>158</v>
      </c>
      <c r="B80" s="71">
        <f t="shared" ref="B80:G80" si="21">SUM(B81:B84)</f>
        <v>3758297.6869999999</v>
      </c>
      <c r="C80" s="71">
        <f t="shared" si="21"/>
        <v>1554205.0909500001</v>
      </c>
      <c r="D80" s="71">
        <f t="shared" si="21"/>
        <v>332007.37961</v>
      </c>
      <c r="E80" s="71">
        <f t="shared" si="21"/>
        <v>1886212.4705600003</v>
      </c>
      <c r="F80" s="71">
        <f t="shared" si="21"/>
        <v>1872085.2164400001</v>
      </c>
      <c r="G80" s="71">
        <f t="shared" si="21"/>
        <v>2204092.5960500003</v>
      </c>
      <c r="H80" s="60">
        <f>E80/B80*100</f>
        <v>50.187947513695718</v>
      </c>
      <c r="I80" s="61"/>
    </row>
    <row r="81" spans="1:9" s="56" customFormat="1" ht="11.25" customHeight="1" x14ac:dyDescent="0.2">
      <c r="A81" s="63" t="s">
        <v>125</v>
      </c>
      <c r="B81" s="64">
        <v>3171196.8760000002</v>
      </c>
      <c r="C81" s="64">
        <v>1172296.99266</v>
      </c>
      <c r="D81" s="64">
        <v>325653.69668000005</v>
      </c>
      <c r="E81" s="65">
        <v>1497950.68934</v>
      </c>
      <c r="F81" s="65">
        <f>B81-E81</f>
        <v>1673246.1866600001</v>
      </c>
      <c r="G81" s="65">
        <f>B81-C81</f>
        <v>1998899.8833400002</v>
      </c>
      <c r="H81" s="66">
        <f>E81/B81*100</f>
        <v>47.236130329109216</v>
      </c>
      <c r="I81" s="67"/>
    </row>
    <row r="82" spans="1:9" s="56" customFormat="1" ht="11.25" customHeight="1" x14ac:dyDescent="0.2">
      <c r="A82" s="63" t="s">
        <v>159</v>
      </c>
      <c r="B82" s="64">
        <v>0</v>
      </c>
      <c r="C82" s="64">
        <v>0</v>
      </c>
      <c r="D82" s="64">
        <v>0</v>
      </c>
      <c r="E82" s="65">
        <v>0</v>
      </c>
      <c r="F82" s="65">
        <f>B82-E82</f>
        <v>0</v>
      </c>
      <c r="G82" s="65">
        <f>B82-C82</f>
        <v>0</v>
      </c>
      <c r="H82" s="66"/>
      <c r="I82" s="67"/>
    </row>
    <row r="83" spans="1:9" s="56" customFormat="1" ht="11.25" customHeight="1" x14ac:dyDescent="0.2">
      <c r="A83" s="63" t="s">
        <v>160</v>
      </c>
      <c r="B83" s="64">
        <v>235908.69</v>
      </c>
      <c r="C83" s="64">
        <v>64376.154710000003</v>
      </c>
      <c r="D83" s="64">
        <v>205.17379</v>
      </c>
      <c r="E83" s="65">
        <v>64581.328500000003</v>
      </c>
      <c r="F83" s="65">
        <f>B83-E83</f>
        <v>171327.3615</v>
      </c>
      <c r="G83" s="65">
        <f>B83-C83</f>
        <v>171532.53529</v>
      </c>
      <c r="H83" s="66">
        <f>E83/B83*100</f>
        <v>27.375561493728785</v>
      </c>
      <c r="I83" s="67"/>
    </row>
    <row r="84" spans="1:9" s="56" customFormat="1" ht="11.25" customHeight="1" x14ac:dyDescent="0.2">
      <c r="A84" s="63" t="s">
        <v>161</v>
      </c>
      <c r="B84" s="64">
        <v>351192.12099999998</v>
      </c>
      <c r="C84" s="64">
        <v>317531.94358000008</v>
      </c>
      <c r="D84" s="64">
        <v>6148.5091400000001</v>
      </c>
      <c r="E84" s="65">
        <v>323680.45272000006</v>
      </c>
      <c r="F84" s="65">
        <f>B84-E84</f>
        <v>27511.668279999925</v>
      </c>
      <c r="G84" s="65">
        <f>B84-C84</f>
        <v>33660.177419999905</v>
      </c>
      <c r="H84" s="66">
        <f>E84/B84*100</f>
        <v>92.166205721910273</v>
      </c>
      <c r="I84" s="67"/>
    </row>
    <row r="85" spans="1:9" s="56" customFormat="1" ht="11.25" customHeight="1" x14ac:dyDescent="0.2">
      <c r="A85" s="75"/>
      <c r="B85" s="64"/>
      <c r="C85" s="64"/>
      <c r="D85" s="64"/>
      <c r="E85" s="65"/>
      <c r="F85" s="65"/>
      <c r="G85" s="65"/>
      <c r="H85" s="66"/>
      <c r="I85" s="67"/>
    </row>
    <row r="86" spans="1:9" s="56" customFormat="1" ht="11.25" customHeight="1" x14ac:dyDescent="0.2">
      <c r="A86" s="58" t="s">
        <v>162</v>
      </c>
      <c r="B86" s="71">
        <f t="shared" ref="B86:G86" si="22">SUM(B87:B93)</f>
        <v>144156835.38477996</v>
      </c>
      <c r="C86" s="71">
        <f t="shared" si="22"/>
        <v>136369622.1293</v>
      </c>
      <c r="D86" s="71">
        <f t="shared" si="22"/>
        <v>1445350.8200400001</v>
      </c>
      <c r="E86" s="71">
        <f t="shared" si="22"/>
        <v>137814972.94934002</v>
      </c>
      <c r="F86" s="71">
        <f t="shared" si="22"/>
        <v>6341862.4354399713</v>
      </c>
      <c r="G86" s="71">
        <f t="shared" si="22"/>
        <v>7787213.2554799756</v>
      </c>
      <c r="H86" s="60">
        <f t="shared" ref="H86:H93" si="23">E86/B86*100</f>
        <v>95.600720272117243</v>
      </c>
      <c r="I86" s="61"/>
    </row>
    <row r="87" spans="1:9" s="56" customFormat="1" ht="11.25" customHeight="1" x14ac:dyDescent="0.2">
      <c r="A87" s="63" t="s">
        <v>140</v>
      </c>
      <c r="B87" s="64">
        <v>10187877.688450001</v>
      </c>
      <c r="C87" s="64">
        <v>8795719.9723200016</v>
      </c>
      <c r="D87" s="64">
        <v>734569.43809999991</v>
      </c>
      <c r="E87" s="65">
        <v>9530289.4104200006</v>
      </c>
      <c r="F87" s="65">
        <f t="shared" ref="F87:F93" si="24">B87-E87</f>
        <v>657588.27803000063</v>
      </c>
      <c r="G87" s="65">
        <f t="shared" ref="G87:G93" si="25">B87-C87</f>
        <v>1392157.7161299996</v>
      </c>
      <c r="H87" s="66">
        <f t="shared" si="23"/>
        <v>93.545385033670868</v>
      </c>
      <c r="I87" s="67"/>
    </row>
    <row r="88" spans="1:9" s="56" customFormat="1" ht="11.25" customHeight="1" x14ac:dyDescent="0.2">
      <c r="A88" s="63" t="s">
        <v>163</v>
      </c>
      <c r="B88" s="64">
        <v>14786678.957739998</v>
      </c>
      <c r="C88" s="64">
        <v>12898720.49721</v>
      </c>
      <c r="D88" s="64">
        <v>65461.530660000004</v>
      </c>
      <c r="E88" s="65">
        <v>12964182.027869999</v>
      </c>
      <c r="F88" s="65">
        <f t="shared" si="24"/>
        <v>1822496.9298699982</v>
      </c>
      <c r="G88" s="65">
        <f t="shared" si="25"/>
        <v>1887958.4605299979</v>
      </c>
      <c r="H88" s="66">
        <f t="shared" si="23"/>
        <v>87.674737951106835</v>
      </c>
      <c r="I88" s="67"/>
    </row>
    <row r="89" spans="1:9" s="56" customFormat="1" ht="11.25" customHeight="1" x14ac:dyDescent="0.2">
      <c r="A89" s="63" t="s">
        <v>164</v>
      </c>
      <c r="B89" s="64">
        <v>9734167.4380300008</v>
      </c>
      <c r="C89" s="64">
        <v>8810666.3073200006</v>
      </c>
      <c r="D89" s="64">
        <v>22972.179200000002</v>
      </c>
      <c r="E89" s="65">
        <v>8833638.4865199998</v>
      </c>
      <c r="F89" s="65">
        <f t="shared" si="24"/>
        <v>900528.95151000097</v>
      </c>
      <c r="G89" s="65">
        <f t="shared" si="25"/>
        <v>923501.13071000017</v>
      </c>
      <c r="H89" s="66">
        <f t="shared" si="23"/>
        <v>90.748783013616929</v>
      </c>
      <c r="I89" s="67"/>
    </row>
    <row r="90" spans="1:9" s="56" customFormat="1" ht="11.25" customHeight="1" x14ac:dyDescent="0.2">
      <c r="A90" s="63" t="s">
        <v>165</v>
      </c>
      <c r="B90" s="64">
        <v>214252.06700000004</v>
      </c>
      <c r="C90" s="64">
        <v>197533.97685000001</v>
      </c>
      <c r="D90" s="64">
        <v>3644.48423</v>
      </c>
      <c r="E90" s="65">
        <v>201178.46108000001</v>
      </c>
      <c r="F90" s="65">
        <f t="shared" si="24"/>
        <v>13073.605920000031</v>
      </c>
      <c r="G90" s="65">
        <f t="shared" si="25"/>
        <v>16718.090150000033</v>
      </c>
      <c r="H90" s="66">
        <f t="shared" si="23"/>
        <v>93.898025767938094</v>
      </c>
      <c r="I90" s="67"/>
    </row>
    <row r="91" spans="1:9" s="56" customFormat="1" ht="11.25" customHeight="1" x14ac:dyDescent="0.2">
      <c r="A91" s="63" t="s">
        <v>166</v>
      </c>
      <c r="B91" s="64">
        <v>1146990.5951999996</v>
      </c>
      <c r="C91" s="64">
        <v>1043506.8533199999</v>
      </c>
      <c r="D91" s="64">
        <v>32345.224590000005</v>
      </c>
      <c r="E91" s="65">
        <v>1075852.07791</v>
      </c>
      <c r="F91" s="65">
        <f t="shared" si="24"/>
        <v>71138.51728999964</v>
      </c>
      <c r="G91" s="65">
        <f t="shared" si="25"/>
        <v>103483.74187999975</v>
      </c>
      <c r="H91" s="66">
        <f t="shared" si="23"/>
        <v>93.797811630914438</v>
      </c>
      <c r="I91" s="67"/>
    </row>
    <row r="92" spans="1:9" s="56" customFormat="1" ht="11.25" customHeight="1" x14ac:dyDescent="0.2">
      <c r="A92" s="63" t="s">
        <v>167</v>
      </c>
      <c r="B92" s="64">
        <v>106759850.15835997</v>
      </c>
      <c r="C92" s="64">
        <v>103512949.96167</v>
      </c>
      <c r="D92" s="64">
        <v>581657.25051000027</v>
      </c>
      <c r="E92" s="65">
        <v>104094607.21218</v>
      </c>
      <c r="F92" s="65">
        <f t="shared" si="24"/>
        <v>2665242.9461799711</v>
      </c>
      <c r="G92" s="65">
        <f t="shared" si="25"/>
        <v>3246900.1966899782</v>
      </c>
      <c r="H92" s="66">
        <f t="shared" si="23"/>
        <v>97.50351565478357</v>
      </c>
      <c r="I92" s="67"/>
    </row>
    <row r="93" spans="1:9" s="56" customFormat="1" ht="11.25" customHeight="1" x14ac:dyDescent="0.2">
      <c r="A93" s="63" t="s">
        <v>168</v>
      </c>
      <c r="B93" s="64">
        <v>1327018.48</v>
      </c>
      <c r="C93" s="64">
        <v>1110524.5606099998</v>
      </c>
      <c r="D93" s="64">
        <v>4700.7127499999997</v>
      </c>
      <c r="E93" s="65">
        <v>1115225.2733599998</v>
      </c>
      <c r="F93" s="65">
        <f t="shared" si="24"/>
        <v>211793.20664000022</v>
      </c>
      <c r="G93" s="65">
        <f t="shared" si="25"/>
        <v>216493.91939000017</v>
      </c>
      <c r="H93" s="66">
        <f t="shared" si="23"/>
        <v>84.039920330273006</v>
      </c>
      <c r="I93" s="67"/>
    </row>
    <row r="94" spans="1:9" s="56" customFormat="1" ht="11.25" customHeight="1" x14ac:dyDescent="0.2">
      <c r="A94" s="63"/>
      <c r="B94" s="69"/>
      <c r="C94" s="69"/>
      <c r="D94" s="69"/>
      <c r="E94" s="69"/>
      <c r="F94" s="69"/>
      <c r="G94" s="69"/>
      <c r="H94" s="60"/>
      <c r="I94" s="61"/>
    </row>
    <row r="95" spans="1:9" s="56" customFormat="1" ht="11.25" customHeight="1" x14ac:dyDescent="0.2">
      <c r="A95" s="58" t="s">
        <v>169</v>
      </c>
      <c r="B95" s="71">
        <f t="shared" ref="B95:G95" si="26">SUM(B96:B105)</f>
        <v>14001041.080000002</v>
      </c>
      <c r="C95" s="71">
        <f t="shared" si="26"/>
        <v>12479721.586260004</v>
      </c>
      <c r="D95" s="71">
        <f t="shared" si="26"/>
        <v>357231.85318999999</v>
      </c>
      <c r="E95" s="71">
        <f t="shared" si="26"/>
        <v>12836953.439450003</v>
      </c>
      <c r="F95" s="71">
        <f t="shared" si="26"/>
        <v>1164087.6405499987</v>
      </c>
      <c r="G95" s="71">
        <f t="shared" si="26"/>
        <v>1521319.4937399984</v>
      </c>
      <c r="H95" s="60">
        <f t="shared" ref="H95:H105" si="27">E95/B95*100</f>
        <v>91.685706556401314</v>
      </c>
      <c r="I95" s="61"/>
    </row>
    <row r="96" spans="1:9" s="56" customFormat="1" ht="11.25" customHeight="1" x14ac:dyDescent="0.2">
      <c r="A96" s="63" t="s">
        <v>113</v>
      </c>
      <c r="B96" s="64">
        <v>4891372.8149999995</v>
      </c>
      <c r="C96" s="64">
        <v>4540800.6904000007</v>
      </c>
      <c r="D96" s="64">
        <v>165281.07316999999</v>
      </c>
      <c r="E96" s="65">
        <v>4706081.7635700004</v>
      </c>
      <c r="F96" s="65">
        <f t="shared" ref="F96:F105" si="28">B96-E96</f>
        <v>185291.05142999906</v>
      </c>
      <c r="G96" s="65">
        <f t="shared" ref="G96:G105" si="29">B96-C96</f>
        <v>350572.12459999882</v>
      </c>
      <c r="H96" s="66">
        <f t="shared" si="27"/>
        <v>96.211880418074429</v>
      </c>
      <c r="I96" s="67"/>
    </row>
    <row r="97" spans="1:9" s="56" customFormat="1" ht="11.25" customHeight="1" x14ac:dyDescent="0.2">
      <c r="A97" s="63" t="s">
        <v>170</v>
      </c>
      <c r="B97" s="64">
        <v>1869805.3341700002</v>
      </c>
      <c r="C97" s="64">
        <v>1553826.31287</v>
      </c>
      <c r="D97" s="64">
        <v>25227.613700000002</v>
      </c>
      <c r="E97" s="65">
        <v>1579053.9265700001</v>
      </c>
      <c r="F97" s="65">
        <f t="shared" si="28"/>
        <v>290751.40760000004</v>
      </c>
      <c r="G97" s="65">
        <f t="shared" si="29"/>
        <v>315979.02130000014</v>
      </c>
      <c r="H97" s="66">
        <f t="shared" si="27"/>
        <v>84.450177658249999</v>
      </c>
      <c r="I97" s="67"/>
    </row>
    <row r="98" spans="1:9" s="56" customFormat="1" ht="11.25" customHeight="1" x14ac:dyDescent="0.2">
      <c r="A98" s="63" t="s">
        <v>171</v>
      </c>
      <c r="B98" s="64">
        <v>927422.56799999985</v>
      </c>
      <c r="C98" s="64">
        <v>767422.7641400001</v>
      </c>
      <c r="D98" s="64">
        <v>24193.339080000002</v>
      </c>
      <c r="E98" s="65">
        <v>791616.10322000005</v>
      </c>
      <c r="F98" s="65">
        <f t="shared" si="28"/>
        <v>135806.46477999981</v>
      </c>
      <c r="G98" s="65">
        <f t="shared" si="29"/>
        <v>159999.80385999975</v>
      </c>
      <c r="H98" s="66">
        <f t="shared" si="27"/>
        <v>85.356571053379866</v>
      </c>
      <c r="I98" s="67"/>
    </row>
    <row r="99" spans="1:9" s="56" customFormat="1" ht="11.25" customHeight="1" x14ac:dyDescent="0.2">
      <c r="A99" s="63" t="s">
        <v>172</v>
      </c>
      <c r="B99" s="64">
        <v>1172636.361</v>
      </c>
      <c r="C99" s="64">
        <v>931067.05692</v>
      </c>
      <c r="D99" s="64">
        <v>32684.59204</v>
      </c>
      <c r="E99" s="65">
        <v>963751.64896000002</v>
      </c>
      <c r="F99" s="65">
        <f t="shared" si="28"/>
        <v>208884.71204000001</v>
      </c>
      <c r="G99" s="65">
        <f t="shared" si="29"/>
        <v>241569.30408000003</v>
      </c>
      <c r="H99" s="66">
        <f t="shared" si="27"/>
        <v>82.186744417351392</v>
      </c>
      <c r="I99" s="67"/>
    </row>
    <row r="100" spans="1:9" s="56" customFormat="1" ht="11.25" customHeight="1" x14ac:dyDescent="0.2">
      <c r="A100" s="63" t="s">
        <v>173</v>
      </c>
      <c r="B100" s="64">
        <v>1192951.4799999997</v>
      </c>
      <c r="C100" s="64">
        <v>1023017.5848099999</v>
      </c>
      <c r="D100" s="64">
        <v>16939.86191</v>
      </c>
      <c r="E100" s="65">
        <v>1039957.4467199999</v>
      </c>
      <c r="F100" s="65">
        <f t="shared" si="28"/>
        <v>152994.03327999986</v>
      </c>
      <c r="G100" s="65">
        <f t="shared" si="29"/>
        <v>169933.89518999984</v>
      </c>
      <c r="H100" s="66">
        <f t="shared" si="27"/>
        <v>87.175167150972484</v>
      </c>
      <c r="I100" s="67"/>
    </row>
    <row r="101" spans="1:9" s="56" customFormat="1" ht="11.25" customHeight="1" x14ac:dyDescent="0.2">
      <c r="A101" s="63" t="s">
        <v>174</v>
      </c>
      <c r="B101" s="64">
        <v>105249.16399999998</v>
      </c>
      <c r="C101" s="64">
        <v>82722.657619999998</v>
      </c>
      <c r="D101" s="64">
        <v>698.23824999999999</v>
      </c>
      <c r="E101" s="65">
        <v>83420.895869999993</v>
      </c>
      <c r="F101" s="65">
        <f t="shared" si="28"/>
        <v>21828.268129999982</v>
      </c>
      <c r="G101" s="65">
        <f t="shared" si="29"/>
        <v>22526.506379999977</v>
      </c>
      <c r="H101" s="66">
        <f t="shared" si="27"/>
        <v>79.260388111016269</v>
      </c>
      <c r="I101" s="67"/>
    </row>
    <row r="102" spans="1:9" s="56" customFormat="1" ht="11.25" customHeight="1" x14ac:dyDescent="0.2">
      <c r="A102" s="63" t="s">
        <v>175</v>
      </c>
      <c r="B102" s="64">
        <v>775800.14800000016</v>
      </c>
      <c r="C102" s="64">
        <v>724715.68430999992</v>
      </c>
      <c r="D102" s="64">
        <v>1139.1518100000001</v>
      </c>
      <c r="E102" s="65">
        <v>725854.83611999988</v>
      </c>
      <c r="F102" s="65">
        <f t="shared" si="28"/>
        <v>49945.311880000285</v>
      </c>
      <c r="G102" s="65">
        <f t="shared" si="29"/>
        <v>51084.463690000237</v>
      </c>
      <c r="H102" s="66">
        <f t="shared" si="27"/>
        <v>93.562090441880102</v>
      </c>
      <c r="I102" s="67"/>
    </row>
    <row r="103" spans="1:9" s="56" customFormat="1" ht="11.25" customHeight="1" x14ac:dyDescent="0.2">
      <c r="A103" s="63" t="s">
        <v>176</v>
      </c>
      <c r="B103" s="64">
        <v>649166.85573000147</v>
      </c>
      <c r="C103" s="64">
        <v>547943.10211000161</v>
      </c>
      <c r="D103" s="64">
        <v>15320.614550000002</v>
      </c>
      <c r="E103" s="65">
        <v>563263.71666000166</v>
      </c>
      <c r="F103" s="65">
        <f t="shared" si="28"/>
        <v>85903.139069999801</v>
      </c>
      <c r="G103" s="65">
        <f t="shared" si="29"/>
        <v>101223.75361999986</v>
      </c>
      <c r="H103" s="66">
        <f t="shared" si="27"/>
        <v>86.76717113454599</v>
      </c>
      <c r="I103" s="67"/>
    </row>
    <row r="104" spans="1:9" s="56" customFormat="1" ht="11.25" customHeight="1" x14ac:dyDescent="0.2">
      <c r="A104" s="63" t="s">
        <v>177</v>
      </c>
      <c r="B104" s="64">
        <v>113034.2901</v>
      </c>
      <c r="C104" s="64">
        <v>79962.388579999999</v>
      </c>
      <c r="D104" s="64">
        <v>879.04330000000004</v>
      </c>
      <c r="E104" s="65">
        <v>80841.431880000004</v>
      </c>
      <c r="F104" s="65">
        <f t="shared" si="28"/>
        <v>32192.858219999995</v>
      </c>
      <c r="G104" s="65">
        <f t="shared" si="29"/>
        <v>33071.901519999999</v>
      </c>
      <c r="H104" s="66">
        <f t="shared" si="27"/>
        <v>71.519387442943753</v>
      </c>
      <c r="I104" s="67"/>
    </row>
    <row r="105" spans="1:9" s="56" customFormat="1" ht="11.25" customHeight="1" x14ac:dyDescent="0.2">
      <c r="A105" s="63" t="s">
        <v>178</v>
      </c>
      <c r="B105" s="64">
        <v>2303602.0639999998</v>
      </c>
      <c r="C105" s="64">
        <v>2228243.3445000001</v>
      </c>
      <c r="D105" s="64">
        <v>74868.325379999995</v>
      </c>
      <c r="E105" s="65">
        <v>2303111.6698799999</v>
      </c>
      <c r="F105" s="65">
        <f t="shared" si="28"/>
        <v>490.39411999983713</v>
      </c>
      <c r="G105" s="65">
        <f t="shared" si="29"/>
        <v>75358.719499999657</v>
      </c>
      <c r="H105" s="66">
        <f t="shared" si="27"/>
        <v>99.978711856198444</v>
      </c>
      <c r="I105" s="67"/>
    </row>
    <row r="106" spans="1:9" s="56" customFormat="1" ht="11.25" customHeight="1" x14ac:dyDescent="0.2">
      <c r="A106" s="63"/>
      <c r="B106" s="69"/>
      <c r="C106" s="69"/>
      <c r="D106" s="69"/>
      <c r="E106" s="69"/>
      <c r="F106" s="69"/>
      <c r="G106" s="69"/>
      <c r="H106" s="60"/>
      <c r="I106" s="61"/>
    </row>
    <row r="107" spans="1:9" s="56" customFormat="1" ht="11.25" customHeight="1" x14ac:dyDescent="0.2">
      <c r="A107" s="58" t="s">
        <v>179</v>
      </c>
      <c r="B107" s="71">
        <f t="shared" ref="B107:G107" si="30">SUM(B108:B116)</f>
        <v>12228868.733069999</v>
      </c>
      <c r="C107" s="71">
        <f t="shared" si="30"/>
        <v>7196593.0991399987</v>
      </c>
      <c r="D107" s="71">
        <f t="shared" si="30"/>
        <v>469758.87395000004</v>
      </c>
      <c r="E107" s="71">
        <f t="shared" si="30"/>
        <v>7666351.9730900005</v>
      </c>
      <c r="F107" s="71">
        <f t="shared" si="30"/>
        <v>4562516.7599799987</v>
      </c>
      <c r="G107" s="71">
        <f t="shared" si="30"/>
        <v>5032275.6339299986</v>
      </c>
      <c r="H107" s="60">
        <f t="shared" ref="H107:H116" si="31">E107/B107*100</f>
        <v>62.690606469249424</v>
      </c>
      <c r="I107" s="61"/>
    </row>
    <row r="108" spans="1:9" s="56" customFormat="1" ht="11.25" customHeight="1" x14ac:dyDescent="0.2">
      <c r="A108" s="63" t="s">
        <v>113</v>
      </c>
      <c r="B108" s="64">
        <v>9329568.0823699981</v>
      </c>
      <c r="C108" s="64">
        <v>4897278.9428399997</v>
      </c>
      <c r="D108" s="64">
        <v>436839.12545000005</v>
      </c>
      <c r="E108" s="65">
        <v>5334118.0682899999</v>
      </c>
      <c r="F108" s="65">
        <f t="shared" ref="F108:F116" si="32">B108-E108</f>
        <v>3995450.0140799982</v>
      </c>
      <c r="G108" s="65">
        <f t="shared" ref="G108:G116" si="33">B108-C108</f>
        <v>4432289.1395299984</v>
      </c>
      <c r="H108" s="66">
        <f t="shared" si="31"/>
        <v>57.174330271192673</v>
      </c>
      <c r="I108" s="67"/>
    </row>
    <row r="109" spans="1:9" s="56" customFormat="1" ht="11.25" customHeight="1" x14ac:dyDescent="0.2">
      <c r="A109" s="63" t="s">
        <v>180</v>
      </c>
      <c r="B109" s="64">
        <v>28610.460999999999</v>
      </c>
      <c r="C109" s="64">
        <v>25197.543140000002</v>
      </c>
      <c r="D109" s="64">
        <v>48.529110000000003</v>
      </c>
      <c r="E109" s="65">
        <v>25246.072250000001</v>
      </c>
      <c r="F109" s="65">
        <f t="shared" si="32"/>
        <v>3364.3887499999983</v>
      </c>
      <c r="G109" s="65">
        <f t="shared" si="33"/>
        <v>3412.9178599999977</v>
      </c>
      <c r="H109" s="66">
        <f t="shared" si="31"/>
        <v>88.240704160621533</v>
      </c>
      <c r="I109" s="67"/>
    </row>
    <row r="110" spans="1:9" s="56" customFormat="1" ht="11.25" customHeight="1" x14ac:dyDescent="0.2">
      <c r="A110" s="63" t="s">
        <v>181</v>
      </c>
      <c r="B110" s="64">
        <v>174181.29179999998</v>
      </c>
      <c r="C110" s="64">
        <v>152879.68466000003</v>
      </c>
      <c r="D110" s="64">
        <v>2330.871360000001</v>
      </c>
      <c r="E110" s="65">
        <v>155210.55602000002</v>
      </c>
      <c r="F110" s="65">
        <f t="shared" si="32"/>
        <v>18970.735779999959</v>
      </c>
      <c r="G110" s="65">
        <f t="shared" si="33"/>
        <v>21301.607139999949</v>
      </c>
      <c r="H110" s="66">
        <f t="shared" si="31"/>
        <v>89.108626084951354</v>
      </c>
      <c r="I110" s="67"/>
    </row>
    <row r="111" spans="1:9" s="56" customFormat="1" ht="11.25" customHeight="1" x14ac:dyDescent="0.2">
      <c r="A111" s="63" t="s">
        <v>182</v>
      </c>
      <c r="B111" s="64">
        <v>915383.6227999999</v>
      </c>
      <c r="C111" s="64">
        <v>810578.61164999998</v>
      </c>
      <c r="D111" s="64">
        <v>15603.69368</v>
      </c>
      <c r="E111" s="65">
        <v>826182.30533</v>
      </c>
      <c r="F111" s="65">
        <f t="shared" si="32"/>
        <v>89201.317469999893</v>
      </c>
      <c r="G111" s="65">
        <f t="shared" si="33"/>
        <v>104805.01114999992</v>
      </c>
      <c r="H111" s="66">
        <f t="shared" si="31"/>
        <v>90.255307693057858</v>
      </c>
      <c r="I111" s="67"/>
    </row>
    <row r="112" spans="1:9" s="56" customFormat="1" ht="11.25" customHeight="1" x14ac:dyDescent="0.2">
      <c r="A112" s="63" t="s">
        <v>183</v>
      </c>
      <c r="B112" s="64">
        <v>107272.30899999999</v>
      </c>
      <c r="C112" s="64">
        <v>69458.635039999994</v>
      </c>
      <c r="D112" s="64">
        <v>1333.9990500000001</v>
      </c>
      <c r="E112" s="65">
        <v>70792.634089999992</v>
      </c>
      <c r="F112" s="65">
        <f t="shared" si="32"/>
        <v>36479.674910000002</v>
      </c>
      <c r="G112" s="65">
        <f t="shared" si="33"/>
        <v>37813.67396</v>
      </c>
      <c r="H112" s="66">
        <f t="shared" si="31"/>
        <v>65.99339079202629</v>
      </c>
      <c r="I112" s="67"/>
    </row>
    <row r="113" spans="1:9" s="56" customFormat="1" ht="11.25" customHeight="1" x14ac:dyDescent="0.2">
      <c r="A113" s="63" t="s">
        <v>184</v>
      </c>
      <c r="B113" s="64">
        <v>174734.22209999998</v>
      </c>
      <c r="C113" s="64">
        <v>148058.79531000002</v>
      </c>
      <c r="D113" s="64">
        <v>3607.4138399999997</v>
      </c>
      <c r="E113" s="65">
        <v>151666.20915000001</v>
      </c>
      <c r="F113" s="65">
        <f t="shared" si="32"/>
        <v>23068.012949999975</v>
      </c>
      <c r="G113" s="65">
        <f t="shared" si="33"/>
        <v>26675.426789999969</v>
      </c>
      <c r="H113" s="66">
        <f t="shared" si="31"/>
        <v>86.798228376351943</v>
      </c>
      <c r="I113" s="67"/>
    </row>
    <row r="114" spans="1:9" s="56" customFormat="1" ht="11.25" customHeight="1" x14ac:dyDescent="0.2">
      <c r="A114" s="63" t="s">
        <v>185</v>
      </c>
      <c r="B114" s="64">
        <v>253277.85500000001</v>
      </c>
      <c r="C114" s="64">
        <v>186801.55487999998</v>
      </c>
      <c r="D114" s="64">
        <v>3165.31756</v>
      </c>
      <c r="E114" s="65">
        <v>189966.87243999998</v>
      </c>
      <c r="F114" s="65">
        <f t="shared" si="32"/>
        <v>63310.982560000033</v>
      </c>
      <c r="G114" s="65">
        <f t="shared" si="33"/>
        <v>66476.300120000029</v>
      </c>
      <c r="H114" s="66">
        <f t="shared" si="31"/>
        <v>75.003348571473012</v>
      </c>
      <c r="I114" s="67"/>
    </row>
    <row r="115" spans="1:9" s="56" customFormat="1" ht="11.25" customHeight="1" x14ac:dyDescent="0.2">
      <c r="A115" s="63" t="s">
        <v>186</v>
      </c>
      <c r="B115" s="64">
        <v>480531.58199999999</v>
      </c>
      <c r="C115" s="64">
        <v>340436.03501000005</v>
      </c>
      <c r="D115" s="64">
        <v>5494.9646999999995</v>
      </c>
      <c r="E115" s="65">
        <v>345930.99971000006</v>
      </c>
      <c r="F115" s="65">
        <f t="shared" si="32"/>
        <v>134600.58228999993</v>
      </c>
      <c r="G115" s="65">
        <f t="shared" si="33"/>
        <v>140095.54698999994</v>
      </c>
      <c r="H115" s="66">
        <f t="shared" si="31"/>
        <v>71.989232897079404</v>
      </c>
      <c r="I115" s="67"/>
    </row>
    <row r="116" spans="1:9" s="56" customFormat="1" ht="11.25" customHeight="1" x14ac:dyDescent="0.2">
      <c r="A116" s="63" t="s">
        <v>187</v>
      </c>
      <c r="B116" s="69">
        <v>765309.30700000003</v>
      </c>
      <c r="C116" s="69">
        <v>565903.29660999996</v>
      </c>
      <c r="D116" s="69">
        <v>1334.9592</v>
      </c>
      <c r="E116" s="69">
        <v>567238.25581</v>
      </c>
      <c r="F116" s="69">
        <f t="shared" si="32"/>
        <v>198071.05119000003</v>
      </c>
      <c r="G116" s="69">
        <f t="shared" si="33"/>
        <v>199406.01039000007</v>
      </c>
      <c r="H116" s="60">
        <f t="shared" si="31"/>
        <v>74.118823673210599</v>
      </c>
      <c r="I116" s="61"/>
    </row>
    <row r="117" spans="1:9" s="56" customFormat="1" ht="11.25" customHeight="1" x14ac:dyDescent="0.2">
      <c r="A117" s="73"/>
      <c r="B117" s="69"/>
      <c r="C117" s="69"/>
      <c r="D117" s="69"/>
      <c r="E117" s="69"/>
      <c r="F117" s="69"/>
      <c r="G117" s="69"/>
      <c r="H117" s="60"/>
      <c r="I117" s="61"/>
    </row>
    <row r="118" spans="1:9" s="56" customFormat="1" ht="12" x14ac:dyDescent="0.2">
      <c r="A118" s="76" t="s">
        <v>188</v>
      </c>
      <c r="B118" s="71">
        <f t="shared" ref="B118:G118" si="34">+B119+B127</f>
        <v>139487197.43407002</v>
      </c>
      <c r="C118" s="71">
        <f t="shared" si="34"/>
        <v>134120972.47498</v>
      </c>
      <c r="D118" s="71">
        <f t="shared" si="34"/>
        <v>2986545.9386700005</v>
      </c>
      <c r="E118" s="71">
        <f t="shared" si="34"/>
        <v>137107518.41365001</v>
      </c>
      <c r="F118" s="71">
        <f t="shared" si="34"/>
        <v>2379679.0204200204</v>
      </c>
      <c r="G118" s="71">
        <f t="shared" si="34"/>
        <v>5366224.9590900205</v>
      </c>
      <c r="H118" s="66">
        <f t="shared" ref="H118:H130" si="35">E118/B118*100</f>
        <v>98.293980333539366</v>
      </c>
      <c r="I118" s="67"/>
    </row>
    <row r="119" spans="1:9" s="56" customFormat="1" ht="11.25" customHeight="1" x14ac:dyDescent="0.2">
      <c r="A119" s="77" t="s">
        <v>189</v>
      </c>
      <c r="B119" s="78">
        <f t="shared" ref="B119:G119" si="36">SUM(B120:B124)</f>
        <v>11991622.642169999</v>
      </c>
      <c r="C119" s="78">
        <f t="shared" si="36"/>
        <v>11496413.138459999</v>
      </c>
      <c r="D119" s="78">
        <f t="shared" si="36"/>
        <v>288452.13564999995</v>
      </c>
      <c r="E119" s="79">
        <f t="shared" si="36"/>
        <v>11784865.274109999</v>
      </c>
      <c r="F119" s="79">
        <f t="shared" si="36"/>
        <v>206757.36806000012</v>
      </c>
      <c r="G119" s="79">
        <f t="shared" si="36"/>
        <v>495209.5037099995</v>
      </c>
      <c r="H119" s="66">
        <f t="shared" si="35"/>
        <v>98.275818258882552</v>
      </c>
      <c r="I119" s="67"/>
    </row>
    <row r="120" spans="1:9" s="56" customFormat="1" ht="11.25" customHeight="1" x14ac:dyDescent="0.2">
      <c r="A120" s="80" t="s">
        <v>190</v>
      </c>
      <c r="B120" s="64">
        <v>366011.82500000001</v>
      </c>
      <c r="C120" s="64">
        <v>351199.76734999998</v>
      </c>
      <c r="D120" s="64">
        <v>5565.8596900000002</v>
      </c>
      <c r="E120" s="65">
        <v>356765.62703999999</v>
      </c>
      <c r="F120" s="65">
        <f t="shared" ref="F120:F126" si="37">B120-E120</f>
        <v>9246.1979600000195</v>
      </c>
      <c r="G120" s="65">
        <f t="shared" ref="G120:G126" si="38">B120-C120</f>
        <v>14812.057650000032</v>
      </c>
      <c r="H120" s="66">
        <f t="shared" si="35"/>
        <v>97.473798022782461</v>
      </c>
      <c r="I120" s="67"/>
    </row>
    <row r="121" spans="1:9" s="56" customFormat="1" ht="11.25" customHeight="1" x14ac:dyDescent="0.2">
      <c r="A121" s="80" t="s">
        <v>191</v>
      </c>
      <c r="B121" s="64">
        <v>1040910.9460000001</v>
      </c>
      <c r="C121" s="64">
        <v>1003856.1032</v>
      </c>
      <c r="D121" s="64">
        <v>6790.5310099999997</v>
      </c>
      <c r="E121" s="65">
        <v>1010646.63421</v>
      </c>
      <c r="F121" s="65">
        <f t="shared" si="37"/>
        <v>30264.311790000065</v>
      </c>
      <c r="G121" s="65">
        <f t="shared" si="38"/>
        <v>37054.8428000001</v>
      </c>
      <c r="H121" s="66">
        <f t="shared" si="35"/>
        <v>97.092516712760172</v>
      </c>
      <c r="I121" s="67"/>
    </row>
    <row r="122" spans="1:9" s="56" customFormat="1" ht="11.25" customHeight="1" x14ac:dyDescent="0.2">
      <c r="A122" s="80" t="s">
        <v>192</v>
      </c>
      <c r="B122" s="64">
        <v>96949.217999999993</v>
      </c>
      <c r="C122" s="64">
        <v>70615.935239999992</v>
      </c>
      <c r="D122" s="64">
        <v>1561.61058</v>
      </c>
      <c r="E122" s="65">
        <v>72177.545819999985</v>
      </c>
      <c r="F122" s="65">
        <f t="shared" si="37"/>
        <v>24771.672180000009</v>
      </c>
      <c r="G122" s="65">
        <f t="shared" si="38"/>
        <v>26333.282760000002</v>
      </c>
      <c r="H122" s="66">
        <f t="shared" si="35"/>
        <v>74.448816925991082</v>
      </c>
      <c r="I122" s="67"/>
    </row>
    <row r="123" spans="1:9" s="56" customFormat="1" ht="11.25" customHeight="1" x14ac:dyDescent="0.2">
      <c r="A123" s="80" t="s">
        <v>193</v>
      </c>
      <c r="B123" s="69">
        <v>858727.08016999986</v>
      </c>
      <c r="C123" s="69">
        <v>809420.98084999993</v>
      </c>
      <c r="D123" s="69">
        <v>494.96609999999993</v>
      </c>
      <c r="E123" s="69">
        <v>809915.9469499999</v>
      </c>
      <c r="F123" s="69">
        <f t="shared" si="37"/>
        <v>48811.13321999996</v>
      </c>
      <c r="G123" s="69">
        <f t="shared" si="38"/>
        <v>49306.099319999921</v>
      </c>
      <c r="H123" s="66">
        <f t="shared" si="35"/>
        <v>94.315873535706245</v>
      </c>
      <c r="I123" s="67"/>
    </row>
    <row r="124" spans="1:9" s="56" customFormat="1" ht="11.25" customHeight="1" x14ac:dyDescent="0.2">
      <c r="A124" s="77" t="s">
        <v>194</v>
      </c>
      <c r="B124" s="81">
        <f>SUM(B125:B126)</f>
        <v>9629023.5729999989</v>
      </c>
      <c r="C124" s="81">
        <f>SUM(C125:C126)</f>
        <v>9261320.3518199995</v>
      </c>
      <c r="D124" s="81">
        <f>SUM(D125:D126)</f>
        <v>274039.16826999997</v>
      </c>
      <c r="E124" s="71">
        <f t="shared" ref="E120:E126" si="39">SUM(C124:D124)</f>
        <v>9535359.5200899988</v>
      </c>
      <c r="F124" s="71">
        <f t="shared" si="37"/>
        <v>93664.052910000086</v>
      </c>
      <c r="G124" s="71">
        <f t="shared" si="38"/>
        <v>367703.22117999941</v>
      </c>
      <c r="H124" s="66">
        <f t="shared" si="35"/>
        <v>99.027273615025351</v>
      </c>
      <c r="I124" s="67"/>
    </row>
    <row r="125" spans="1:9" s="56" customFormat="1" ht="11.25" customHeight="1" x14ac:dyDescent="0.2">
      <c r="A125" s="82" t="s">
        <v>194</v>
      </c>
      <c r="B125" s="64">
        <v>8696715.5699999984</v>
      </c>
      <c r="C125" s="64">
        <v>8408186.9877199996</v>
      </c>
      <c r="D125" s="64">
        <v>263381.16047999996</v>
      </c>
      <c r="E125" s="65">
        <v>8671568.1481999997</v>
      </c>
      <c r="F125" s="65">
        <f t="shared" si="37"/>
        <v>25147.42179999873</v>
      </c>
      <c r="G125" s="65">
        <f t="shared" si="38"/>
        <v>288528.58227999881</v>
      </c>
      <c r="H125" s="66">
        <f t="shared" si="35"/>
        <v>99.710840010834119</v>
      </c>
      <c r="I125" s="67"/>
    </row>
    <row r="126" spans="1:9" s="56" customFormat="1" ht="11.25" customHeight="1" x14ac:dyDescent="0.2">
      <c r="A126" s="82" t="s">
        <v>195</v>
      </c>
      <c r="B126" s="69">
        <v>932308.00300000003</v>
      </c>
      <c r="C126" s="69">
        <v>853133.36409999989</v>
      </c>
      <c r="D126" s="69">
        <v>10658.00779</v>
      </c>
      <c r="E126" s="69">
        <v>863791.37188999983</v>
      </c>
      <c r="F126" s="69">
        <f t="shared" si="37"/>
        <v>68516.631110000191</v>
      </c>
      <c r="G126" s="69">
        <f t="shared" si="38"/>
        <v>79174.638900000136</v>
      </c>
      <c r="H126" s="66">
        <f t="shared" si="35"/>
        <v>92.650858848199746</v>
      </c>
      <c r="I126" s="67"/>
    </row>
    <row r="127" spans="1:9" s="56" customFormat="1" ht="11.25" customHeight="1" x14ac:dyDescent="0.2">
      <c r="A127" s="77" t="s">
        <v>196</v>
      </c>
      <c r="B127" s="81">
        <f t="shared" ref="B127:G127" si="40">SUM(B128:B131)</f>
        <v>127495574.79190002</v>
      </c>
      <c r="C127" s="81">
        <f t="shared" si="40"/>
        <v>122624559.33652</v>
      </c>
      <c r="D127" s="81">
        <f t="shared" si="40"/>
        <v>2698093.8030200005</v>
      </c>
      <c r="E127" s="83">
        <f t="shared" si="40"/>
        <v>125322653.13954002</v>
      </c>
      <c r="F127" s="83">
        <f t="shared" si="40"/>
        <v>2172921.6523600202</v>
      </c>
      <c r="G127" s="83">
        <f t="shared" si="40"/>
        <v>4871015.4553800207</v>
      </c>
      <c r="H127" s="66">
        <f t="shared" si="35"/>
        <v>98.295688571225568</v>
      </c>
      <c r="I127" s="67"/>
    </row>
    <row r="128" spans="1:9" s="56" customFormat="1" ht="11.25" customHeight="1" x14ac:dyDescent="0.2">
      <c r="A128" s="82" t="s">
        <v>197</v>
      </c>
      <c r="B128" s="64">
        <v>44001704.917450026</v>
      </c>
      <c r="C128" s="64">
        <v>42008613.495146006</v>
      </c>
      <c r="D128" s="64">
        <v>1984821.4559200003</v>
      </c>
      <c r="E128" s="65">
        <v>43993434.95106601</v>
      </c>
      <c r="F128" s="65">
        <f>B128-E128</f>
        <v>8269.9663840159774</v>
      </c>
      <c r="G128" s="65">
        <f>B128-C128</f>
        <v>1993091.4223040193</v>
      </c>
      <c r="H128" s="66">
        <f t="shared" si="35"/>
        <v>99.981205350111935</v>
      </c>
      <c r="I128" s="67"/>
    </row>
    <row r="129" spans="1:9" s="56" customFormat="1" ht="11.25" customHeight="1" x14ac:dyDescent="0.2">
      <c r="A129" s="82" t="s">
        <v>198</v>
      </c>
      <c r="B129" s="64">
        <v>14606981.148000004</v>
      </c>
      <c r="C129" s="64">
        <v>14016066.286629999</v>
      </c>
      <c r="D129" s="64">
        <v>538120.04626999993</v>
      </c>
      <c r="E129" s="65">
        <v>14554186.332899999</v>
      </c>
      <c r="F129" s="65">
        <f>B129-E129</f>
        <v>52794.815100004897</v>
      </c>
      <c r="G129" s="65">
        <f>B129-C129</f>
        <v>590914.86137000471</v>
      </c>
      <c r="H129" s="66">
        <f t="shared" si="35"/>
        <v>99.638564501692173</v>
      </c>
      <c r="I129" s="67"/>
    </row>
    <row r="130" spans="1:9" s="56" customFormat="1" ht="11.25" customHeight="1" x14ac:dyDescent="0.2">
      <c r="A130" s="82" t="s">
        <v>199</v>
      </c>
      <c r="B130" s="65">
        <v>15015993.533510005</v>
      </c>
      <c r="C130" s="65">
        <v>13729573.726604</v>
      </c>
      <c r="D130" s="65">
        <v>40543.952709999998</v>
      </c>
      <c r="E130" s="65">
        <v>13770117.679314001</v>
      </c>
      <c r="F130" s="65">
        <f>B130-E130</f>
        <v>1245875.8541960046</v>
      </c>
      <c r="G130" s="65">
        <f>B130-C130</f>
        <v>1286419.8069060054</v>
      </c>
      <c r="H130" s="66">
        <f t="shared" si="35"/>
        <v>91.70300752051017</v>
      </c>
      <c r="I130" s="84"/>
    </row>
    <row r="131" spans="1:9" s="56" customFormat="1" ht="11.25" hidden="1" customHeight="1" x14ac:dyDescent="0.2">
      <c r="A131" s="85" t="s">
        <v>200</v>
      </c>
      <c r="B131" s="86">
        <v>53870895.192939997</v>
      </c>
      <c r="C131" s="86">
        <v>52870305.828140005</v>
      </c>
      <c r="D131" s="86">
        <v>134608.34811999998</v>
      </c>
      <c r="E131" s="83">
        <v>53004914.176260002</v>
      </c>
      <c r="F131" s="83">
        <f>+F132</f>
        <v>865981.01667999476</v>
      </c>
      <c r="G131" s="83">
        <f>+G132</f>
        <v>1000589.3647999913</v>
      </c>
      <c r="H131" s="87">
        <f>+H132</f>
        <v>98.392488163453635</v>
      </c>
      <c r="I131" s="67"/>
    </row>
    <row r="132" spans="1:9" s="56" customFormat="1" ht="11.25" customHeight="1" x14ac:dyDescent="0.2">
      <c r="A132" s="82" t="s">
        <v>201</v>
      </c>
      <c r="B132" s="69">
        <v>53870895.192939997</v>
      </c>
      <c r="C132" s="69">
        <v>52870305.828140005</v>
      </c>
      <c r="D132" s="69">
        <v>134608.34811999998</v>
      </c>
      <c r="E132" s="69">
        <v>53004914.176260002</v>
      </c>
      <c r="F132" s="69">
        <f>B132-E132</f>
        <v>865981.01667999476</v>
      </c>
      <c r="G132" s="69">
        <f>B132-C132</f>
        <v>1000589.3647999913</v>
      </c>
      <c r="H132" s="60">
        <f>E132/B132*100</f>
        <v>98.392488163453635</v>
      </c>
      <c r="I132" s="61"/>
    </row>
    <row r="133" spans="1:9" s="56" customFormat="1" ht="11.25" customHeight="1" x14ac:dyDescent="0.2">
      <c r="A133" s="73"/>
      <c r="B133" s="64"/>
      <c r="C133" s="64"/>
      <c r="D133" s="64"/>
      <c r="E133" s="65"/>
      <c r="F133" s="65"/>
      <c r="G133" s="65"/>
      <c r="H133" s="66"/>
      <c r="I133" s="67"/>
    </row>
    <row r="134" spans="1:9" s="56" customFormat="1" ht="11.25" customHeight="1" x14ac:dyDescent="0.2">
      <c r="A134" s="58" t="s">
        <v>202</v>
      </c>
      <c r="B134" s="69">
        <v>281214552.16431004</v>
      </c>
      <c r="C134" s="69">
        <v>271466090.84782004</v>
      </c>
      <c r="D134" s="69">
        <v>4581841.8497000001</v>
      </c>
      <c r="E134" s="69">
        <v>276047932.69752002</v>
      </c>
      <c r="F134" s="69">
        <f>B134-E134</f>
        <v>5166619.4667900205</v>
      </c>
      <c r="G134" s="69">
        <f>B134-C134</f>
        <v>9748461.3164899945</v>
      </c>
      <c r="H134" s="60">
        <f>E134/B134*100</f>
        <v>98.162748183895104</v>
      </c>
      <c r="I134" s="61"/>
    </row>
    <row r="135" spans="1:9" s="56" customFormat="1" ht="11.25" customHeight="1" x14ac:dyDescent="0.2">
      <c r="A135" s="73"/>
      <c r="B135" s="69"/>
      <c r="C135" s="69"/>
      <c r="D135" s="69"/>
      <c r="E135" s="69"/>
      <c r="F135" s="69"/>
      <c r="G135" s="69"/>
      <c r="H135" s="60"/>
      <c r="I135" s="61"/>
    </row>
    <row r="136" spans="1:9" s="56" customFormat="1" ht="11.25" customHeight="1" x14ac:dyDescent="0.2">
      <c r="A136" s="58" t="s">
        <v>203</v>
      </c>
      <c r="B136" s="86">
        <f t="shared" ref="B136:G136" si="41">SUM(B137:B155)</f>
        <v>17384228.984620001</v>
      </c>
      <c r="C136" s="86">
        <f t="shared" si="41"/>
        <v>12299765.201859999</v>
      </c>
      <c r="D136" s="86">
        <f t="shared" si="41"/>
        <v>595370.14561999962</v>
      </c>
      <c r="E136" s="71">
        <f t="shared" si="41"/>
        <v>12895135.347479997</v>
      </c>
      <c r="F136" s="71">
        <f t="shared" si="41"/>
        <v>4489093.6371400021</v>
      </c>
      <c r="G136" s="71">
        <f t="shared" si="41"/>
        <v>5084463.7827600008</v>
      </c>
      <c r="H136" s="66">
        <f t="shared" ref="H136:H155" si="42">E136/B136*100</f>
        <v>74.177206011773379</v>
      </c>
      <c r="I136" s="67"/>
    </row>
    <row r="137" spans="1:9" s="56" customFormat="1" ht="11.25" customHeight="1" x14ac:dyDescent="0.2">
      <c r="A137" s="63" t="s">
        <v>204</v>
      </c>
      <c r="B137" s="64">
        <v>4165564.3791799974</v>
      </c>
      <c r="C137" s="64">
        <v>2619774.6284699989</v>
      </c>
      <c r="D137" s="64">
        <v>267406.50125999976</v>
      </c>
      <c r="E137" s="65">
        <v>2887181.1297299988</v>
      </c>
      <c r="F137" s="65">
        <f t="shared" ref="F137:F155" si="43">B137-E137</f>
        <v>1278383.2494499986</v>
      </c>
      <c r="G137" s="65">
        <f t="shared" ref="G137:G155" si="44">B137-C137</f>
        <v>1545789.7507099984</v>
      </c>
      <c r="H137" s="66">
        <f t="shared" si="42"/>
        <v>69.310683185224192</v>
      </c>
      <c r="I137" s="67"/>
    </row>
    <row r="138" spans="1:9" s="56" customFormat="1" ht="11.25" customHeight="1" x14ac:dyDescent="0.2">
      <c r="A138" s="63" t="s">
        <v>205</v>
      </c>
      <c r="B138" s="64">
        <v>521734.01799999998</v>
      </c>
      <c r="C138" s="64">
        <v>345161.54949</v>
      </c>
      <c r="D138" s="64">
        <v>702.75671999999997</v>
      </c>
      <c r="E138" s="65">
        <v>345864.30621000001</v>
      </c>
      <c r="F138" s="65">
        <f t="shared" si="43"/>
        <v>175869.71178999997</v>
      </c>
      <c r="G138" s="65">
        <f t="shared" si="44"/>
        <v>176572.46850999998</v>
      </c>
      <c r="H138" s="66">
        <f t="shared" si="42"/>
        <v>66.291308267731168</v>
      </c>
      <c r="I138" s="67"/>
    </row>
    <row r="139" spans="1:9" s="56" customFormat="1" ht="11.25" customHeight="1" x14ac:dyDescent="0.2">
      <c r="A139" s="63" t="s">
        <v>206</v>
      </c>
      <c r="B139" s="64">
        <v>272100.97499999998</v>
      </c>
      <c r="C139" s="64">
        <v>194057.32646000001</v>
      </c>
      <c r="D139" s="64">
        <v>65.859820000000013</v>
      </c>
      <c r="E139" s="65">
        <v>194123.18628000002</v>
      </c>
      <c r="F139" s="65">
        <f t="shared" si="43"/>
        <v>77977.788719999953</v>
      </c>
      <c r="G139" s="65">
        <f t="shared" si="44"/>
        <v>78043.648539999966</v>
      </c>
      <c r="H139" s="66">
        <f t="shared" si="42"/>
        <v>71.34233395525321</v>
      </c>
      <c r="I139" s="67"/>
    </row>
    <row r="140" spans="1:9" s="56" customFormat="1" ht="11.25" customHeight="1" x14ac:dyDescent="0.2">
      <c r="A140" s="88" t="s">
        <v>207</v>
      </c>
      <c r="B140" s="64">
        <v>232391.397</v>
      </c>
      <c r="C140" s="64">
        <v>141021.79785</v>
      </c>
      <c r="D140" s="64">
        <v>24645.830969999999</v>
      </c>
      <c r="E140" s="65">
        <v>165667.62882000001</v>
      </c>
      <c r="F140" s="65">
        <f t="shared" si="43"/>
        <v>66723.768179999985</v>
      </c>
      <c r="G140" s="65">
        <f t="shared" si="44"/>
        <v>91369.599149999995</v>
      </c>
      <c r="H140" s="66">
        <f t="shared" si="42"/>
        <v>71.288193521208541</v>
      </c>
      <c r="I140" s="67"/>
    </row>
    <row r="141" spans="1:9" s="56" customFormat="1" ht="11.25" customHeight="1" x14ac:dyDescent="0.2">
      <c r="A141" s="88" t="s">
        <v>208</v>
      </c>
      <c r="B141" s="64">
        <v>667187.05100000009</v>
      </c>
      <c r="C141" s="64">
        <v>206617.94211</v>
      </c>
      <c r="D141" s="64">
        <v>7692.6965700000001</v>
      </c>
      <c r="E141" s="65">
        <v>214310.63868</v>
      </c>
      <c r="F141" s="65">
        <f t="shared" si="43"/>
        <v>452876.41232000012</v>
      </c>
      <c r="G141" s="65">
        <f t="shared" si="44"/>
        <v>460569.10889000009</v>
      </c>
      <c r="H141" s="66">
        <f t="shared" si="42"/>
        <v>32.121522496395087</v>
      </c>
      <c r="I141" s="67"/>
    </row>
    <row r="142" spans="1:9" s="56" customFormat="1" ht="11.25" customHeight="1" x14ac:dyDescent="0.2">
      <c r="A142" s="63" t="s">
        <v>209</v>
      </c>
      <c r="B142" s="64">
        <v>364982.98</v>
      </c>
      <c r="C142" s="64">
        <v>214133.98319</v>
      </c>
      <c r="D142" s="64">
        <v>636.56723999999997</v>
      </c>
      <c r="E142" s="65">
        <v>214770.55043</v>
      </c>
      <c r="F142" s="65">
        <f t="shared" si="43"/>
        <v>150212.42956999998</v>
      </c>
      <c r="G142" s="65">
        <f t="shared" si="44"/>
        <v>150848.99680999998</v>
      </c>
      <c r="H142" s="66">
        <f t="shared" si="42"/>
        <v>58.843990596493022</v>
      </c>
      <c r="I142" s="67"/>
    </row>
    <row r="143" spans="1:9" s="56" customFormat="1" ht="11.25" customHeight="1" x14ac:dyDescent="0.2">
      <c r="A143" s="63" t="s">
        <v>210</v>
      </c>
      <c r="B143" s="64">
        <v>66288.957000000009</v>
      </c>
      <c r="C143" s="64">
        <v>53223.158369999997</v>
      </c>
      <c r="D143" s="64">
        <v>890.03632999999991</v>
      </c>
      <c r="E143" s="65">
        <v>54113.1947</v>
      </c>
      <c r="F143" s="65">
        <f t="shared" si="43"/>
        <v>12175.762300000009</v>
      </c>
      <c r="G143" s="65">
        <f t="shared" si="44"/>
        <v>13065.798630000012</v>
      </c>
      <c r="H143" s="66">
        <f t="shared" si="42"/>
        <v>81.632291634940017</v>
      </c>
      <c r="I143" s="67"/>
    </row>
    <row r="144" spans="1:9" s="56" customFormat="1" ht="11.25" customHeight="1" x14ac:dyDescent="0.2">
      <c r="A144" s="63" t="s">
        <v>211</v>
      </c>
      <c r="B144" s="64">
        <v>66797.125999999989</v>
      </c>
      <c r="C144" s="64">
        <v>36147.149720000001</v>
      </c>
      <c r="D144" s="64">
        <v>66.155330000000006</v>
      </c>
      <c r="E144" s="65">
        <v>36213.305050000003</v>
      </c>
      <c r="F144" s="65">
        <f t="shared" si="43"/>
        <v>30583.820949999987</v>
      </c>
      <c r="G144" s="65">
        <f t="shared" si="44"/>
        <v>30649.976279999988</v>
      </c>
      <c r="H144" s="66">
        <f t="shared" si="42"/>
        <v>54.213867000804804</v>
      </c>
      <c r="I144" s="67"/>
    </row>
    <row r="145" spans="1:9" s="56" customFormat="1" ht="11.25" customHeight="1" x14ac:dyDescent="0.2">
      <c r="A145" s="63" t="s">
        <v>212</v>
      </c>
      <c r="B145" s="64">
        <v>1520423.0780000002</v>
      </c>
      <c r="C145" s="64">
        <v>1492978.4034900002</v>
      </c>
      <c r="D145" s="64">
        <v>18713.84204</v>
      </c>
      <c r="E145" s="65">
        <v>1511692.2455300002</v>
      </c>
      <c r="F145" s="65">
        <f t="shared" si="43"/>
        <v>8730.832470000023</v>
      </c>
      <c r="G145" s="65">
        <f t="shared" si="44"/>
        <v>27444.674510000041</v>
      </c>
      <c r="H145" s="66">
        <f t="shared" si="42"/>
        <v>99.425762960564583</v>
      </c>
      <c r="I145" s="67"/>
    </row>
    <row r="146" spans="1:9" s="56" customFormat="1" ht="11.25" customHeight="1" x14ac:dyDescent="0.2">
      <c r="A146" s="63" t="s">
        <v>213</v>
      </c>
      <c r="B146" s="64">
        <v>1075623.7990000001</v>
      </c>
      <c r="C146" s="64">
        <v>867111.98605999991</v>
      </c>
      <c r="D146" s="64">
        <v>96271.40466</v>
      </c>
      <c r="E146" s="65">
        <v>963383.39071999991</v>
      </c>
      <c r="F146" s="65">
        <f t="shared" si="43"/>
        <v>112240.40828000021</v>
      </c>
      <c r="G146" s="65">
        <f t="shared" si="44"/>
        <v>208511.81294000021</v>
      </c>
      <c r="H146" s="66">
        <f t="shared" si="42"/>
        <v>89.565086939843724</v>
      </c>
      <c r="I146" s="67"/>
    </row>
    <row r="147" spans="1:9" s="56" customFormat="1" ht="11.25" customHeight="1" x14ac:dyDescent="0.2">
      <c r="A147" s="88" t="s">
        <v>214</v>
      </c>
      <c r="B147" s="64">
        <v>488966.35199999996</v>
      </c>
      <c r="C147" s="64">
        <v>458622.10819</v>
      </c>
      <c r="D147" s="64">
        <v>13262.053980000001</v>
      </c>
      <c r="E147" s="65">
        <v>471884.16217000003</v>
      </c>
      <c r="F147" s="65">
        <f t="shared" si="43"/>
        <v>17082.18982999993</v>
      </c>
      <c r="G147" s="65">
        <f t="shared" si="44"/>
        <v>30344.243809999956</v>
      </c>
      <c r="H147" s="66">
        <f t="shared" si="42"/>
        <v>96.506469257009343</v>
      </c>
      <c r="I147" s="67"/>
    </row>
    <row r="148" spans="1:9" s="56" customFormat="1" ht="11.25" customHeight="1" x14ac:dyDescent="0.2">
      <c r="A148" s="63" t="s">
        <v>215</v>
      </c>
      <c r="B148" s="64">
        <v>769421.99999999988</v>
      </c>
      <c r="C148" s="64">
        <v>681717.26022000005</v>
      </c>
      <c r="D148" s="64">
        <v>74523.071120000008</v>
      </c>
      <c r="E148" s="65">
        <v>756240.33134000003</v>
      </c>
      <c r="F148" s="65">
        <f t="shared" si="43"/>
        <v>13181.66865999985</v>
      </c>
      <c r="G148" s="65">
        <f t="shared" si="44"/>
        <v>87704.739779999829</v>
      </c>
      <c r="H148" s="66">
        <f t="shared" si="42"/>
        <v>98.286808973489215</v>
      </c>
      <c r="I148" s="67"/>
    </row>
    <row r="149" spans="1:9" s="56" customFormat="1" ht="11.25" customHeight="1" x14ac:dyDescent="0.2">
      <c r="A149" s="63" t="s">
        <v>216</v>
      </c>
      <c r="B149" s="64">
        <v>909432.87993000005</v>
      </c>
      <c r="C149" s="64">
        <v>354106.39591999998</v>
      </c>
      <c r="D149" s="64">
        <v>16457.327679999999</v>
      </c>
      <c r="E149" s="65">
        <v>370563.72359999997</v>
      </c>
      <c r="F149" s="65">
        <f t="shared" si="43"/>
        <v>538869.15633000014</v>
      </c>
      <c r="G149" s="65">
        <f t="shared" si="44"/>
        <v>555326.48401000001</v>
      </c>
      <c r="H149" s="66">
        <f t="shared" si="42"/>
        <v>40.746682001262435</v>
      </c>
      <c r="I149" s="67"/>
    </row>
    <row r="150" spans="1:9" s="56" customFormat="1" ht="11.25" customHeight="1" x14ac:dyDescent="0.2">
      <c r="A150" s="63" t="s">
        <v>217</v>
      </c>
      <c r="B150" s="64">
        <v>246139.71800000005</v>
      </c>
      <c r="C150" s="64">
        <v>209696.77243000001</v>
      </c>
      <c r="D150" s="64">
        <v>5205.7579599999999</v>
      </c>
      <c r="E150" s="65">
        <v>214902.53039</v>
      </c>
      <c r="F150" s="65">
        <f t="shared" si="43"/>
        <v>31237.187610000052</v>
      </c>
      <c r="G150" s="65">
        <f t="shared" si="44"/>
        <v>36442.94557000004</v>
      </c>
      <c r="H150" s="66">
        <f t="shared" si="42"/>
        <v>87.309164134981231</v>
      </c>
      <c r="I150" s="67"/>
    </row>
    <row r="151" spans="1:9" s="56" customFormat="1" ht="11.25" customHeight="1" x14ac:dyDescent="0.2">
      <c r="A151" s="63" t="s">
        <v>218</v>
      </c>
      <c r="B151" s="64">
        <v>3064374.6775100008</v>
      </c>
      <c r="C151" s="64">
        <v>1520680.8984599996</v>
      </c>
      <c r="D151" s="64">
        <v>53055.069769999995</v>
      </c>
      <c r="E151" s="65">
        <v>1573735.9682299995</v>
      </c>
      <c r="F151" s="65">
        <f t="shared" si="43"/>
        <v>1490638.7092800012</v>
      </c>
      <c r="G151" s="65">
        <f t="shared" si="44"/>
        <v>1543693.7790500012</v>
      </c>
      <c r="H151" s="66">
        <f t="shared" si="42"/>
        <v>51.355859966469893</v>
      </c>
      <c r="I151" s="67"/>
    </row>
    <row r="152" spans="1:9" s="56" customFormat="1" ht="11.25" customHeight="1" x14ac:dyDescent="0.2">
      <c r="A152" s="63" t="s">
        <v>219</v>
      </c>
      <c r="B152" s="64">
        <v>71936.369000000006</v>
      </c>
      <c r="C152" s="64">
        <v>58662.878349999999</v>
      </c>
      <c r="D152" s="64">
        <v>1071.1569500000001</v>
      </c>
      <c r="E152" s="65">
        <v>59734.035299999996</v>
      </c>
      <c r="F152" s="65">
        <f t="shared" si="43"/>
        <v>12202.33370000001</v>
      </c>
      <c r="G152" s="65">
        <f t="shared" si="44"/>
        <v>13273.490650000007</v>
      </c>
      <c r="H152" s="66">
        <f t="shared" si="42"/>
        <v>83.037323304433102</v>
      </c>
      <c r="I152" s="67"/>
    </row>
    <row r="153" spans="1:9" s="56" customFormat="1" ht="11.25" customHeight="1" x14ac:dyDescent="0.2">
      <c r="A153" s="63" t="s">
        <v>220</v>
      </c>
      <c r="B153" s="64">
        <v>2705632.989000001</v>
      </c>
      <c r="C153" s="64">
        <v>2696462.1622500001</v>
      </c>
      <c r="D153" s="64">
        <v>9094.1903699999984</v>
      </c>
      <c r="E153" s="65">
        <v>2705556.35262</v>
      </c>
      <c r="F153" s="65">
        <f t="shared" si="43"/>
        <v>76.636380000971258</v>
      </c>
      <c r="G153" s="65">
        <f t="shared" si="44"/>
        <v>9170.8267500009388</v>
      </c>
      <c r="H153" s="66">
        <f t="shared" si="42"/>
        <v>99.99716752492624</v>
      </c>
      <c r="I153" s="67"/>
    </row>
    <row r="154" spans="1:9" s="56" customFormat="1" ht="11.25" customHeight="1" x14ac:dyDescent="0.2">
      <c r="A154" s="63" t="s">
        <v>221</v>
      </c>
      <c r="B154" s="64">
        <v>72723.104999999996</v>
      </c>
      <c r="C154" s="64">
        <v>53414.65868</v>
      </c>
      <c r="D154" s="64">
        <v>3496.6201599999999</v>
      </c>
      <c r="E154" s="65">
        <v>56911.278839999999</v>
      </c>
      <c r="F154" s="65">
        <f t="shared" si="43"/>
        <v>15811.826159999997</v>
      </c>
      <c r="G154" s="65">
        <f t="shared" si="44"/>
        <v>19308.446319999995</v>
      </c>
      <c r="H154" s="66">
        <f t="shared" si="42"/>
        <v>78.257493048461015</v>
      </c>
      <c r="I154" s="67"/>
    </row>
    <row r="155" spans="1:9" s="56" customFormat="1" ht="11.25" customHeight="1" x14ac:dyDescent="0.2">
      <c r="A155" s="63" t="s">
        <v>222</v>
      </c>
      <c r="B155" s="69">
        <v>102507.13399999999</v>
      </c>
      <c r="C155" s="69">
        <v>96174.14215</v>
      </c>
      <c r="D155" s="69">
        <v>2113.2466899999999</v>
      </c>
      <c r="E155" s="69">
        <v>98287.38884</v>
      </c>
      <c r="F155" s="69">
        <f t="shared" si="43"/>
        <v>4219.7451599999913</v>
      </c>
      <c r="G155" s="69">
        <f t="shared" si="44"/>
        <v>6332.9918499999912</v>
      </c>
      <c r="H155" s="60">
        <f t="shared" si="42"/>
        <v>95.883461964705802</v>
      </c>
      <c r="I155" s="61"/>
    </row>
    <row r="156" spans="1:9" s="56" customFormat="1" ht="11.25" customHeight="1" x14ac:dyDescent="0.2">
      <c r="A156" s="73"/>
      <c r="B156" s="69"/>
      <c r="C156" s="69"/>
      <c r="D156" s="69"/>
      <c r="E156" s="69"/>
      <c r="F156" s="69"/>
      <c r="G156" s="69"/>
      <c r="H156" s="60"/>
      <c r="I156" s="61"/>
    </row>
    <row r="157" spans="1:9" s="56" customFormat="1" ht="11.25" customHeight="1" x14ac:dyDescent="0.2">
      <c r="A157" s="58" t="s">
        <v>223</v>
      </c>
      <c r="B157" s="86">
        <f t="shared" ref="B157:G157" si="45">SUM(B158:B162)</f>
        <v>118320215.38400002</v>
      </c>
      <c r="C157" s="86">
        <f t="shared" si="45"/>
        <v>106021991.85020001</v>
      </c>
      <c r="D157" s="86">
        <f t="shared" si="45"/>
        <v>3296048.9994900003</v>
      </c>
      <c r="E157" s="71">
        <f t="shared" si="45"/>
        <v>109318040.84969001</v>
      </c>
      <c r="F157" s="71">
        <f t="shared" si="45"/>
        <v>9002174.5343100019</v>
      </c>
      <c r="G157" s="71">
        <f t="shared" si="45"/>
        <v>12298223.533800006</v>
      </c>
      <c r="H157" s="66">
        <f t="shared" ref="H157:H162" si="46">E157/B157*100</f>
        <v>92.391685135888167</v>
      </c>
      <c r="I157" s="67"/>
    </row>
    <row r="158" spans="1:9" s="56" customFormat="1" ht="11.25" customHeight="1" x14ac:dyDescent="0.2">
      <c r="A158" s="63" t="s">
        <v>113</v>
      </c>
      <c r="B158" s="64">
        <v>118052766.30800001</v>
      </c>
      <c r="C158" s="64">
        <v>105824053.76257001</v>
      </c>
      <c r="D158" s="64">
        <v>3293173.7512300001</v>
      </c>
      <c r="E158" s="65">
        <v>109117227.51380001</v>
      </c>
      <c r="F158" s="65">
        <f>B158-E158</f>
        <v>8935538.7942000031</v>
      </c>
      <c r="G158" s="65">
        <f>B158-C158</f>
        <v>12228712.545430005</v>
      </c>
      <c r="H158" s="66">
        <f t="shared" si="46"/>
        <v>92.430894189393953</v>
      </c>
      <c r="I158" s="67"/>
    </row>
    <row r="159" spans="1:9" s="56" customFormat="1" ht="11.25" customHeight="1" x14ac:dyDescent="0.2">
      <c r="A159" s="63" t="s">
        <v>224</v>
      </c>
      <c r="B159" s="64">
        <v>51428.590000000011</v>
      </c>
      <c r="C159" s="64">
        <v>38481.726750000002</v>
      </c>
      <c r="D159" s="64">
        <v>1081.3241</v>
      </c>
      <c r="E159" s="65">
        <v>39563.05085</v>
      </c>
      <c r="F159" s="65">
        <f>B159-E159</f>
        <v>11865.539150000011</v>
      </c>
      <c r="G159" s="65">
        <f>B159-C159</f>
        <v>12946.863250000009</v>
      </c>
      <c r="H159" s="66">
        <f t="shared" si="46"/>
        <v>76.928126650954241</v>
      </c>
      <c r="I159" s="67"/>
    </row>
    <row r="160" spans="1:9" s="56" customFormat="1" ht="11.25" customHeight="1" x14ac:dyDescent="0.2">
      <c r="A160" s="63" t="s">
        <v>225</v>
      </c>
      <c r="B160" s="64">
        <v>34767.869999999995</v>
      </c>
      <c r="C160" s="64">
        <v>34728.377719999997</v>
      </c>
      <c r="D160" s="64">
        <v>12.242809999999999</v>
      </c>
      <c r="E160" s="65">
        <v>34740.62053</v>
      </c>
      <c r="F160" s="65">
        <f>B160-E160</f>
        <v>27.249469999995199</v>
      </c>
      <c r="G160" s="65">
        <f>B160-C160</f>
        <v>39.492279999998573</v>
      </c>
      <c r="H160" s="66">
        <f t="shared" si="46"/>
        <v>99.921624563138337</v>
      </c>
      <c r="I160" s="67"/>
    </row>
    <row r="161" spans="1:9" s="56" customFormat="1" ht="11.25" customHeight="1" x14ac:dyDescent="0.2">
      <c r="A161" s="63" t="s">
        <v>226</v>
      </c>
      <c r="B161" s="64">
        <v>43191.798999999999</v>
      </c>
      <c r="C161" s="64">
        <v>29523.585800000001</v>
      </c>
      <c r="D161" s="64">
        <v>1691.31648</v>
      </c>
      <c r="E161" s="65">
        <v>31214.902280000002</v>
      </c>
      <c r="F161" s="65">
        <f>B161-E161</f>
        <v>11976.896719999997</v>
      </c>
      <c r="G161" s="65">
        <f>B161-C161</f>
        <v>13668.213199999998</v>
      </c>
      <c r="H161" s="66">
        <f t="shared" si="46"/>
        <v>72.270437913456675</v>
      </c>
      <c r="I161" s="67"/>
    </row>
    <row r="162" spans="1:9" s="56" customFormat="1" ht="11.25" customHeight="1" x14ac:dyDescent="0.2">
      <c r="A162" s="63" t="s">
        <v>227</v>
      </c>
      <c r="B162" s="69">
        <v>138060.81700000004</v>
      </c>
      <c r="C162" s="69">
        <v>95204.397360000003</v>
      </c>
      <c r="D162" s="69">
        <v>90.364869999999996</v>
      </c>
      <c r="E162" s="69">
        <v>95294.762230000008</v>
      </c>
      <c r="F162" s="69">
        <f>B162-E162</f>
        <v>42766.054770000032</v>
      </c>
      <c r="G162" s="69">
        <f>B162-C162</f>
        <v>42856.419640000036</v>
      </c>
      <c r="H162" s="60">
        <f t="shared" si="46"/>
        <v>69.023756559400908</v>
      </c>
      <c r="I162" s="61"/>
    </row>
    <row r="163" spans="1:9" s="56" customFormat="1" ht="11.25" customHeight="1" x14ac:dyDescent="0.2">
      <c r="A163" s="73"/>
      <c r="B163" s="69"/>
      <c r="C163" s="69"/>
      <c r="D163" s="69"/>
      <c r="E163" s="69"/>
      <c r="F163" s="69"/>
      <c r="G163" s="69"/>
      <c r="H163" s="60"/>
      <c r="I163" s="61"/>
    </row>
    <row r="164" spans="1:9" s="56" customFormat="1" ht="11.25" customHeight="1" x14ac:dyDescent="0.2">
      <c r="A164" s="58" t="s">
        <v>228</v>
      </c>
      <c r="B164" s="86">
        <f t="shared" ref="B164:G164" si="47">SUM(B165:B167)</f>
        <v>3699647.9569999995</v>
      </c>
      <c r="C164" s="86">
        <f t="shared" si="47"/>
        <v>2251109.4936999995</v>
      </c>
      <c r="D164" s="86">
        <f t="shared" si="47"/>
        <v>103940.58920000002</v>
      </c>
      <c r="E164" s="71">
        <f t="shared" si="47"/>
        <v>2355050.0828999998</v>
      </c>
      <c r="F164" s="71">
        <f t="shared" si="47"/>
        <v>1344597.8740999999</v>
      </c>
      <c r="G164" s="71">
        <f t="shared" si="47"/>
        <v>1448538.4632999999</v>
      </c>
      <c r="H164" s="66">
        <f>E164/B164*100</f>
        <v>63.65605890809357</v>
      </c>
      <c r="I164" s="67"/>
    </row>
    <row r="165" spans="1:9" s="56" customFormat="1" ht="11.25" customHeight="1" x14ac:dyDescent="0.2">
      <c r="A165" s="63" t="s">
        <v>204</v>
      </c>
      <c r="B165" s="64">
        <v>3081632.8699999996</v>
      </c>
      <c r="C165" s="64">
        <v>2086136.1890999998</v>
      </c>
      <c r="D165" s="64">
        <v>102193.97869000002</v>
      </c>
      <c r="E165" s="65">
        <v>2188330.1677899999</v>
      </c>
      <c r="F165" s="65">
        <f>B165-E165</f>
        <v>893302.70220999978</v>
      </c>
      <c r="G165" s="65">
        <f>B165-C165</f>
        <v>995496.6808999998</v>
      </c>
      <c r="H165" s="66">
        <f>E165/B165*100</f>
        <v>71.012033558364791</v>
      </c>
      <c r="I165" s="67"/>
    </row>
    <row r="166" spans="1:9" s="56" customFormat="1" ht="11.25" customHeight="1" x14ac:dyDescent="0.2">
      <c r="A166" s="63" t="s">
        <v>229</v>
      </c>
      <c r="B166" s="64">
        <v>444085.00000000006</v>
      </c>
      <c r="C166" s="64">
        <v>30237.954510000003</v>
      </c>
      <c r="D166" s="64">
        <v>351.15446000000003</v>
      </c>
      <c r="E166" s="65">
        <v>30589.108970000005</v>
      </c>
      <c r="F166" s="65">
        <f>B166-E166</f>
        <v>413495.89103000006</v>
      </c>
      <c r="G166" s="65">
        <f>B166-C166</f>
        <v>413847.04549000005</v>
      </c>
      <c r="H166" s="66">
        <f>E166/B166*100</f>
        <v>6.8881202855309231</v>
      </c>
      <c r="I166" s="67"/>
    </row>
    <row r="167" spans="1:9" s="56" customFormat="1" ht="11.25" customHeight="1" x14ac:dyDescent="0.2">
      <c r="A167" s="63" t="s">
        <v>230</v>
      </c>
      <c r="B167" s="69">
        <v>173930.08700000003</v>
      </c>
      <c r="C167" s="69">
        <v>134735.35008999999</v>
      </c>
      <c r="D167" s="69">
        <v>1395.45605</v>
      </c>
      <c r="E167" s="69">
        <v>136130.80614</v>
      </c>
      <c r="F167" s="69">
        <f>B167-E167</f>
        <v>37799.280860000028</v>
      </c>
      <c r="G167" s="69">
        <f>B167-C167</f>
        <v>39194.736910000036</v>
      </c>
      <c r="H167" s="60">
        <f>E167/B167*100</f>
        <v>78.267543291690515</v>
      </c>
      <c r="I167" s="61"/>
    </row>
    <row r="168" spans="1:9" s="56" customFormat="1" ht="11.25" customHeight="1" x14ac:dyDescent="0.2">
      <c r="A168" s="73" t="s">
        <v>231</v>
      </c>
      <c r="B168" s="69"/>
      <c r="C168" s="69"/>
      <c r="D168" s="69"/>
      <c r="E168" s="69"/>
      <c r="F168" s="69"/>
      <c r="G168" s="69"/>
      <c r="H168" s="60"/>
      <c r="I168" s="61"/>
    </row>
    <row r="169" spans="1:9" s="56" customFormat="1" ht="11.25" customHeight="1" x14ac:dyDescent="0.2">
      <c r="A169" s="58" t="s">
        <v>232</v>
      </c>
      <c r="B169" s="86">
        <f t="shared" ref="B169:G169" si="48">SUM(B170:B174)</f>
        <v>5632795.8398000011</v>
      </c>
      <c r="C169" s="86">
        <f t="shared" si="48"/>
        <v>4443418.2927899994</v>
      </c>
      <c r="D169" s="86">
        <f t="shared" si="48"/>
        <v>80892.043429999991</v>
      </c>
      <c r="E169" s="71">
        <f t="shared" si="48"/>
        <v>4524310.3362199999</v>
      </c>
      <c r="F169" s="71">
        <f t="shared" si="48"/>
        <v>1108485.5035800007</v>
      </c>
      <c r="G169" s="71">
        <f t="shared" si="48"/>
        <v>1189377.547010001</v>
      </c>
      <c r="H169" s="66">
        <f t="shared" ref="H169:H174" si="49">E169/B169*100</f>
        <v>80.320864893634081</v>
      </c>
      <c r="I169" s="67"/>
    </row>
    <row r="170" spans="1:9" s="56" customFormat="1" ht="11.25" customHeight="1" x14ac:dyDescent="0.2">
      <c r="A170" s="63" t="s">
        <v>204</v>
      </c>
      <c r="B170" s="64">
        <v>5022232.1347900014</v>
      </c>
      <c r="C170" s="64">
        <v>3955752.1653400003</v>
      </c>
      <c r="D170" s="64">
        <v>68532.149479999993</v>
      </c>
      <c r="E170" s="65">
        <v>4024284.3148200004</v>
      </c>
      <c r="F170" s="65">
        <f>B170-E170</f>
        <v>997947.819970001</v>
      </c>
      <c r="G170" s="65">
        <f>B170-C170</f>
        <v>1066479.9694500011</v>
      </c>
      <c r="H170" s="66">
        <f t="shared" si="49"/>
        <v>80.129396786400648</v>
      </c>
      <c r="I170" s="67"/>
    </row>
    <row r="171" spans="1:9" s="56" customFormat="1" ht="11.25" customHeight="1" x14ac:dyDescent="0.2">
      <c r="A171" s="63" t="s">
        <v>233</v>
      </c>
      <c r="B171" s="64">
        <v>399098.33199999988</v>
      </c>
      <c r="C171" s="64">
        <v>331495.72884</v>
      </c>
      <c r="D171" s="64">
        <v>604.38189</v>
      </c>
      <c r="E171" s="65">
        <v>332100.11073000001</v>
      </c>
      <c r="F171" s="65">
        <f>B171-E171</f>
        <v>66998.221269999864</v>
      </c>
      <c r="G171" s="65">
        <f>B171-C171</f>
        <v>67602.603159999882</v>
      </c>
      <c r="H171" s="66">
        <f t="shared" si="49"/>
        <v>83.212603035885436</v>
      </c>
      <c r="I171" s="67"/>
    </row>
    <row r="172" spans="1:9" s="56" customFormat="1" ht="11.45" customHeight="1" x14ac:dyDescent="0.2">
      <c r="A172" s="63" t="s">
        <v>234</v>
      </c>
      <c r="B172" s="64">
        <v>45251.938999999991</v>
      </c>
      <c r="C172" s="64">
        <v>36206.758320000001</v>
      </c>
      <c r="D172" s="64">
        <v>3873.4683300000002</v>
      </c>
      <c r="E172" s="65">
        <v>40080.226650000004</v>
      </c>
      <c r="F172" s="65">
        <f>B172-E172</f>
        <v>5171.7123499999871</v>
      </c>
      <c r="G172" s="65">
        <f>B172-C172</f>
        <v>9045.1806799999904</v>
      </c>
      <c r="H172" s="66">
        <f t="shared" si="49"/>
        <v>88.571291166108949</v>
      </c>
      <c r="I172" s="67"/>
    </row>
    <row r="173" spans="1:9" s="56" customFormat="1" ht="11.25" customHeight="1" x14ac:dyDescent="0.2">
      <c r="A173" s="63" t="s">
        <v>235</v>
      </c>
      <c r="B173" s="64">
        <v>77371.396999999997</v>
      </c>
      <c r="C173" s="64">
        <v>50689.909169999999</v>
      </c>
      <c r="D173" s="64">
        <v>1597.7821799999999</v>
      </c>
      <c r="E173" s="65">
        <v>52287.691350000001</v>
      </c>
      <c r="F173" s="65">
        <f>B173-E173</f>
        <v>25083.705649999996</v>
      </c>
      <c r="G173" s="65">
        <f>B173-C173</f>
        <v>26681.487829999998</v>
      </c>
      <c r="H173" s="66">
        <f t="shared" si="49"/>
        <v>67.580130871877628</v>
      </c>
      <c r="I173" s="67"/>
    </row>
    <row r="174" spans="1:9" s="56" customFormat="1" ht="11.25" customHeight="1" x14ac:dyDescent="0.2">
      <c r="A174" s="63" t="s">
        <v>236</v>
      </c>
      <c r="B174" s="69">
        <v>88842.03701</v>
      </c>
      <c r="C174" s="69">
        <v>69273.731120000011</v>
      </c>
      <c r="D174" s="69">
        <v>6284.2615500000002</v>
      </c>
      <c r="E174" s="69">
        <v>75557.992670000007</v>
      </c>
      <c r="F174" s="69">
        <f>B174-E174</f>
        <v>13284.044339999993</v>
      </c>
      <c r="G174" s="69">
        <f>B174-C174</f>
        <v>19568.305889999989</v>
      </c>
      <c r="H174" s="60">
        <f t="shared" si="49"/>
        <v>85.04756893574519</v>
      </c>
      <c r="I174" s="61"/>
    </row>
    <row r="175" spans="1:9" s="56" customFormat="1" ht="11.25" customHeight="1" x14ac:dyDescent="0.2">
      <c r="A175" s="73"/>
      <c r="B175" s="69"/>
      <c r="C175" s="69"/>
      <c r="D175" s="69"/>
      <c r="E175" s="69"/>
      <c r="F175" s="69"/>
      <c r="G175" s="69"/>
      <c r="H175" s="60"/>
      <c r="I175" s="61"/>
    </row>
    <row r="176" spans="1:9" s="56" customFormat="1" ht="11.25" customHeight="1" x14ac:dyDescent="0.2">
      <c r="A176" s="58" t="s">
        <v>237</v>
      </c>
      <c r="B176" s="86">
        <f t="shared" ref="B176:G176" si="50">SUM(B177:B183)</f>
        <v>44273322.639389999</v>
      </c>
      <c r="C176" s="86">
        <f t="shared" si="50"/>
        <v>21434125.849469997</v>
      </c>
      <c r="D176" s="86">
        <f t="shared" si="50"/>
        <v>210949.66919999997</v>
      </c>
      <c r="E176" s="71">
        <f t="shared" si="50"/>
        <v>21645075.51867</v>
      </c>
      <c r="F176" s="71">
        <f t="shared" si="50"/>
        <v>22628247.120720003</v>
      </c>
      <c r="G176" s="71">
        <f t="shared" si="50"/>
        <v>22839196.78992001</v>
      </c>
      <c r="H176" s="66">
        <f t="shared" ref="H176:H183" si="51">E176/B176*100</f>
        <v>48.889656859438787</v>
      </c>
      <c r="I176" s="67"/>
    </row>
    <row r="177" spans="1:9" s="56" customFormat="1" ht="11.25" customHeight="1" x14ac:dyDescent="0.2">
      <c r="A177" s="63" t="s">
        <v>204</v>
      </c>
      <c r="B177" s="64">
        <v>36714187.861391008</v>
      </c>
      <c r="C177" s="64">
        <v>14422685.606490001</v>
      </c>
      <c r="D177" s="64">
        <v>173644.64799999999</v>
      </c>
      <c r="E177" s="65">
        <v>14596330.254490001</v>
      </c>
      <c r="F177" s="65">
        <f t="shared" ref="F177:F183" si="52">B177-E177</f>
        <v>22117857.606901005</v>
      </c>
      <c r="G177" s="65">
        <f t="shared" ref="G177:G183" si="53">B177-C177</f>
        <v>22291502.254901007</v>
      </c>
      <c r="H177" s="66">
        <f t="shared" si="51"/>
        <v>39.756647510756032</v>
      </c>
      <c r="I177" s="67"/>
    </row>
    <row r="178" spans="1:9" s="56" customFormat="1" ht="11.25" customHeight="1" x14ac:dyDescent="0.2">
      <c r="A178" s="63" t="s">
        <v>238</v>
      </c>
      <c r="B178" s="64">
        <v>90284.079999999973</v>
      </c>
      <c r="C178" s="64">
        <v>82426.852019999991</v>
      </c>
      <c r="D178" s="64">
        <v>5226.8610699999999</v>
      </c>
      <c r="E178" s="65">
        <v>87653.71308999999</v>
      </c>
      <c r="F178" s="65">
        <f t="shared" si="52"/>
        <v>2630.3669099999825</v>
      </c>
      <c r="G178" s="65">
        <f t="shared" si="53"/>
        <v>7857.2279799999815</v>
      </c>
      <c r="H178" s="66">
        <f t="shared" si="51"/>
        <v>97.086566191957672</v>
      </c>
      <c r="I178" s="67"/>
    </row>
    <row r="179" spans="1:9" s="56" customFormat="1" ht="11.25" customHeight="1" x14ac:dyDescent="0.2">
      <c r="A179" s="63" t="s">
        <v>239</v>
      </c>
      <c r="B179" s="64">
        <v>858955.38399899984</v>
      </c>
      <c r="C179" s="64">
        <v>782515.20588000014</v>
      </c>
      <c r="D179" s="64">
        <v>6739.4794099999999</v>
      </c>
      <c r="E179" s="65">
        <v>789254.68529000017</v>
      </c>
      <c r="F179" s="65">
        <f t="shared" si="52"/>
        <v>69700.698708999669</v>
      </c>
      <c r="G179" s="65">
        <f t="shared" si="53"/>
        <v>76440.178118999698</v>
      </c>
      <c r="H179" s="66">
        <f t="shared" si="51"/>
        <v>91.885411046089814</v>
      </c>
      <c r="I179" s="67"/>
    </row>
    <row r="180" spans="1:9" s="56" customFormat="1" ht="11.25" customHeight="1" x14ac:dyDescent="0.2">
      <c r="A180" s="63" t="s">
        <v>240</v>
      </c>
      <c r="B180" s="64">
        <v>22762.590999999997</v>
      </c>
      <c r="C180" s="64">
        <v>21320.319380000001</v>
      </c>
      <c r="D180" s="64">
        <v>8.93065</v>
      </c>
      <c r="E180" s="65">
        <v>21329.250029999999</v>
      </c>
      <c r="F180" s="65">
        <f t="shared" si="52"/>
        <v>1433.3409699999975</v>
      </c>
      <c r="G180" s="65">
        <f t="shared" si="53"/>
        <v>1442.2716199999959</v>
      </c>
      <c r="H180" s="66">
        <f t="shared" si="51"/>
        <v>93.703085162844616</v>
      </c>
      <c r="I180" s="67"/>
    </row>
    <row r="181" spans="1:9" s="56" customFormat="1" ht="11.25" customHeight="1" x14ac:dyDescent="0.2">
      <c r="A181" s="63" t="s">
        <v>241</v>
      </c>
      <c r="B181" s="64">
        <v>1007198.455</v>
      </c>
      <c r="C181" s="64">
        <v>586563.14275999996</v>
      </c>
      <c r="D181" s="64">
        <v>2492.7455800000002</v>
      </c>
      <c r="E181" s="65">
        <v>589055.88833999995</v>
      </c>
      <c r="F181" s="65">
        <f t="shared" si="52"/>
        <v>418142.56666000001</v>
      </c>
      <c r="G181" s="65">
        <f t="shared" si="53"/>
        <v>420635.31224</v>
      </c>
      <c r="H181" s="66">
        <f t="shared" si="51"/>
        <v>58.484590143657435</v>
      </c>
      <c r="I181" s="67"/>
    </row>
    <row r="182" spans="1:9" s="56" customFormat="1" ht="11.25" customHeight="1" x14ac:dyDescent="0.2">
      <c r="A182" s="63" t="s">
        <v>242</v>
      </c>
      <c r="B182" s="64">
        <v>5558625.7760000005</v>
      </c>
      <c r="C182" s="64">
        <v>5517982.3605899997</v>
      </c>
      <c r="D182" s="64">
        <v>22638.016050000002</v>
      </c>
      <c r="E182" s="65">
        <v>5540620.3766399994</v>
      </c>
      <c r="F182" s="65">
        <f t="shared" si="52"/>
        <v>18005.399360001087</v>
      </c>
      <c r="G182" s="65">
        <f t="shared" si="53"/>
        <v>40643.415410000831</v>
      </c>
      <c r="H182" s="66">
        <f t="shared" si="51"/>
        <v>99.676081821558455</v>
      </c>
      <c r="I182" s="67"/>
    </row>
    <row r="183" spans="1:9" s="56" customFormat="1" ht="11.25" customHeight="1" x14ac:dyDescent="0.2">
      <c r="A183" s="63" t="s">
        <v>243</v>
      </c>
      <c r="B183" s="69">
        <v>21308.491999999998</v>
      </c>
      <c r="C183" s="69">
        <v>20632.362349999999</v>
      </c>
      <c r="D183" s="69">
        <v>198.98844</v>
      </c>
      <c r="E183" s="69">
        <v>20831.35079</v>
      </c>
      <c r="F183" s="69">
        <f t="shared" si="52"/>
        <v>477.14120999999795</v>
      </c>
      <c r="G183" s="69">
        <f t="shared" si="53"/>
        <v>676.12964999999895</v>
      </c>
      <c r="H183" s="60">
        <f t="shared" si="51"/>
        <v>97.760793161712257</v>
      </c>
      <c r="I183" s="61"/>
    </row>
    <row r="184" spans="1:9" s="56" customFormat="1" ht="11.25" customHeight="1" x14ac:dyDescent="0.2">
      <c r="A184" s="73"/>
      <c r="B184" s="89"/>
      <c r="C184" s="89"/>
      <c r="D184" s="89"/>
      <c r="E184" s="89"/>
      <c r="F184" s="89"/>
      <c r="G184" s="89"/>
      <c r="H184" s="60"/>
      <c r="I184" s="61"/>
    </row>
    <row r="185" spans="1:9" s="56" customFormat="1" ht="11.25" customHeight="1" x14ac:dyDescent="0.2">
      <c r="A185" s="58" t="s">
        <v>244</v>
      </c>
      <c r="B185" s="90">
        <f t="shared" ref="B185:G185" si="54">SUM(B186:B191)</f>
        <v>4724465.0256899996</v>
      </c>
      <c r="C185" s="90">
        <f t="shared" si="54"/>
        <v>3384902.6137499996</v>
      </c>
      <c r="D185" s="90">
        <f t="shared" si="54"/>
        <v>71375.905230000004</v>
      </c>
      <c r="E185" s="91">
        <f t="shared" si="54"/>
        <v>3456278.5189799992</v>
      </c>
      <c r="F185" s="91">
        <f t="shared" si="54"/>
        <v>1268186.5067100001</v>
      </c>
      <c r="G185" s="91">
        <f t="shared" si="54"/>
        <v>1339562.41194</v>
      </c>
      <c r="H185" s="66">
        <f t="shared" ref="H185:H191" si="55">E185/B185*100</f>
        <v>73.157034715802894</v>
      </c>
      <c r="I185" s="67"/>
    </row>
    <row r="186" spans="1:9" s="56" customFormat="1" ht="11.25" customHeight="1" x14ac:dyDescent="0.2">
      <c r="A186" s="63" t="s">
        <v>245</v>
      </c>
      <c r="B186" s="64">
        <v>1180632.49</v>
      </c>
      <c r="C186" s="64">
        <v>935025.65905999939</v>
      </c>
      <c r="D186" s="64">
        <v>25972.557000000001</v>
      </c>
      <c r="E186" s="65">
        <v>960998.21605999942</v>
      </c>
      <c r="F186" s="65">
        <f t="shared" ref="F186:F191" si="56">B186-E186</f>
        <v>219634.27394000057</v>
      </c>
      <c r="G186" s="65">
        <f t="shared" ref="G186:G191" si="57">B186-C186</f>
        <v>245606.8309400006</v>
      </c>
      <c r="H186" s="66">
        <f t="shared" si="55"/>
        <v>81.396897357957627</v>
      </c>
      <c r="I186" s="67"/>
    </row>
    <row r="187" spans="1:9" s="56" customFormat="1" ht="11.25" customHeight="1" x14ac:dyDescent="0.2">
      <c r="A187" s="63" t="s">
        <v>246</v>
      </c>
      <c r="B187" s="64">
        <v>24238.000000000004</v>
      </c>
      <c r="C187" s="64">
        <v>17184.932820000002</v>
      </c>
      <c r="D187" s="64">
        <v>292.30577</v>
      </c>
      <c r="E187" s="65">
        <v>17477.238590000001</v>
      </c>
      <c r="F187" s="65">
        <f t="shared" si="56"/>
        <v>6760.7614100000028</v>
      </c>
      <c r="G187" s="65">
        <f t="shared" si="57"/>
        <v>7053.0671800000018</v>
      </c>
      <c r="H187" s="66">
        <f t="shared" si="55"/>
        <v>72.106768669032093</v>
      </c>
      <c r="I187" s="67"/>
    </row>
    <row r="188" spans="1:9" s="56" customFormat="1" ht="11.25" customHeight="1" x14ac:dyDescent="0.2">
      <c r="A188" s="63" t="s">
        <v>247</v>
      </c>
      <c r="B188" s="64">
        <v>136301.71899999998</v>
      </c>
      <c r="C188" s="64">
        <v>127225.90210000001</v>
      </c>
      <c r="D188" s="64">
        <v>0</v>
      </c>
      <c r="E188" s="65">
        <v>127225.90210000001</v>
      </c>
      <c r="F188" s="65">
        <f t="shared" si="56"/>
        <v>9075.8168999999762</v>
      </c>
      <c r="G188" s="65">
        <f t="shared" si="57"/>
        <v>9075.8168999999762</v>
      </c>
      <c r="H188" s="66">
        <f t="shared" si="55"/>
        <v>93.341377521438318</v>
      </c>
      <c r="I188" s="67"/>
    </row>
    <row r="189" spans="1:9" s="56" customFormat="1" ht="11.25" customHeight="1" x14ac:dyDescent="0.2">
      <c r="A189" s="63" t="s">
        <v>248</v>
      </c>
      <c r="B189" s="64">
        <v>39632.911999999997</v>
      </c>
      <c r="C189" s="64">
        <v>21605.262129999999</v>
      </c>
      <c r="D189" s="64">
        <v>614.38903000000005</v>
      </c>
      <c r="E189" s="65">
        <v>22219.651159999998</v>
      </c>
      <c r="F189" s="65">
        <f t="shared" si="56"/>
        <v>17413.260839999999</v>
      </c>
      <c r="G189" s="65">
        <f t="shared" si="57"/>
        <v>18027.649869999997</v>
      </c>
      <c r="H189" s="66">
        <f t="shared" si="55"/>
        <v>56.063635091965992</v>
      </c>
      <c r="I189" s="67"/>
    </row>
    <row r="190" spans="1:9" s="56" customFormat="1" ht="11.25" customHeight="1" x14ac:dyDescent="0.2">
      <c r="A190" s="63" t="s">
        <v>249</v>
      </c>
      <c r="B190" s="64">
        <v>87987.745999999999</v>
      </c>
      <c r="C190" s="64">
        <v>55622.843199999996</v>
      </c>
      <c r="D190" s="64">
        <v>6083.3424199999999</v>
      </c>
      <c r="E190" s="65">
        <v>61706.185619999997</v>
      </c>
      <c r="F190" s="65">
        <f t="shared" si="56"/>
        <v>26281.560380000003</v>
      </c>
      <c r="G190" s="65">
        <f t="shared" si="57"/>
        <v>32364.902800000003</v>
      </c>
      <c r="H190" s="66">
        <f t="shared" si="55"/>
        <v>70.130431139808948</v>
      </c>
      <c r="I190" s="67"/>
    </row>
    <row r="191" spans="1:9" s="56" customFormat="1" ht="11.25" customHeight="1" x14ac:dyDescent="0.2">
      <c r="A191" s="63" t="s">
        <v>250</v>
      </c>
      <c r="B191" s="69">
        <v>3255672.1586899995</v>
      </c>
      <c r="C191" s="69">
        <v>2228238.0144400001</v>
      </c>
      <c r="D191" s="69">
        <v>38413.311009999998</v>
      </c>
      <c r="E191" s="69">
        <v>2266651.3254499999</v>
      </c>
      <c r="F191" s="69">
        <f t="shared" si="56"/>
        <v>989020.8332399996</v>
      </c>
      <c r="G191" s="69">
        <f t="shared" si="57"/>
        <v>1027434.1442499994</v>
      </c>
      <c r="H191" s="60">
        <f t="shared" si="55"/>
        <v>69.621608533275761</v>
      </c>
      <c r="I191" s="61"/>
    </row>
    <row r="192" spans="1:9" s="56" customFormat="1" ht="11.25" customHeight="1" x14ac:dyDescent="0.2">
      <c r="A192" s="73"/>
      <c r="B192" s="69"/>
      <c r="C192" s="69"/>
      <c r="D192" s="69"/>
      <c r="E192" s="69"/>
      <c r="F192" s="69"/>
      <c r="G192" s="69"/>
      <c r="H192" s="60"/>
      <c r="I192" s="61"/>
    </row>
    <row r="193" spans="1:9" s="56" customFormat="1" ht="11.25" customHeight="1" x14ac:dyDescent="0.2">
      <c r="A193" s="58" t="s">
        <v>251</v>
      </c>
      <c r="B193" s="86">
        <f t="shared" ref="B193:G193" si="58">SUM(B194:B200)</f>
        <v>2415785.1669999999</v>
      </c>
      <c r="C193" s="86">
        <f t="shared" si="58"/>
        <v>1573829.7677900002</v>
      </c>
      <c r="D193" s="86">
        <f t="shared" si="58"/>
        <v>87236.854989999978</v>
      </c>
      <c r="E193" s="71">
        <f t="shared" si="58"/>
        <v>1661066.6227800003</v>
      </c>
      <c r="F193" s="71">
        <f t="shared" si="58"/>
        <v>754718.54422000004</v>
      </c>
      <c r="G193" s="71">
        <f t="shared" si="58"/>
        <v>841955.39921000006</v>
      </c>
      <c r="H193" s="66">
        <f t="shared" ref="H193:H200" si="59">E193/B193*100</f>
        <v>68.75887166915453</v>
      </c>
      <c r="I193" s="67"/>
    </row>
    <row r="194" spans="1:9" s="56" customFormat="1" ht="11.25" customHeight="1" x14ac:dyDescent="0.2">
      <c r="A194" s="63" t="s">
        <v>252</v>
      </c>
      <c r="B194" s="64">
        <v>1565940.848</v>
      </c>
      <c r="C194" s="64">
        <v>856574.83556000004</v>
      </c>
      <c r="D194" s="64">
        <v>60701.744899999991</v>
      </c>
      <c r="E194" s="65">
        <v>917276.58046000008</v>
      </c>
      <c r="F194" s="65">
        <f t="shared" ref="F194:F200" si="60">B194-E194</f>
        <v>648664.26753999991</v>
      </c>
      <c r="G194" s="65">
        <f t="shared" ref="G194:G200" si="61">B194-C194</f>
        <v>709366.01243999996</v>
      </c>
      <c r="H194" s="66">
        <f t="shared" si="59"/>
        <v>58.576706880820829</v>
      </c>
      <c r="I194" s="67"/>
    </row>
    <row r="195" spans="1:9" s="56" customFormat="1" ht="11.25" customHeight="1" x14ac:dyDescent="0.2">
      <c r="A195" s="63" t="s">
        <v>253</v>
      </c>
      <c r="B195" s="64">
        <v>281368.59600000002</v>
      </c>
      <c r="C195" s="64">
        <v>237949.14934</v>
      </c>
      <c r="D195" s="64">
        <v>1044.81791</v>
      </c>
      <c r="E195" s="65">
        <v>238993.96725000002</v>
      </c>
      <c r="F195" s="65">
        <f t="shared" si="60"/>
        <v>42374.628750000003</v>
      </c>
      <c r="G195" s="65">
        <f t="shared" si="61"/>
        <v>43419.446660000016</v>
      </c>
      <c r="H195" s="66">
        <f t="shared" si="59"/>
        <v>84.939815831472529</v>
      </c>
      <c r="I195" s="67"/>
    </row>
    <row r="196" spans="1:9" s="56" customFormat="1" ht="11.25" customHeight="1" x14ac:dyDescent="0.2">
      <c r="A196" s="63" t="s">
        <v>254</v>
      </c>
      <c r="B196" s="64">
        <v>33784.569000000003</v>
      </c>
      <c r="C196" s="64">
        <v>24284.43518</v>
      </c>
      <c r="D196" s="64">
        <v>119.69023</v>
      </c>
      <c r="E196" s="65">
        <v>24404.125410000001</v>
      </c>
      <c r="F196" s="65">
        <f t="shared" si="60"/>
        <v>9380.4435900000026</v>
      </c>
      <c r="G196" s="65">
        <f t="shared" si="61"/>
        <v>9500.1338200000027</v>
      </c>
      <c r="H196" s="66">
        <f t="shared" si="59"/>
        <v>72.234532309706239</v>
      </c>
      <c r="I196" s="67"/>
    </row>
    <row r="197" spans="1:9" s="56" customFormat="1" ht="11.25" customHeight="1" x14ac:dyDescent="0.2">
      <c r="A197" s="63" t="s">
        <v>255</v>
      </c>
      <c r="B197" s="64">
        <v>12008</v>
      </c>
      <c r="C197" s="64">
        <v>0</v>
      </c>
      <c r="D197" s="64">
        <v>0</v>
      </c>
      <c r="E197" s="65">
        <v>0</v>
      </c>
      <c r="F197" s="65">
        <f t="shared" si="60"/>
        <v>12008</v>
      </c>
      <c r="G197" s="65">
        <f t="shared" si="61"/>
        <v>12008</v>
      </c>
      <c r="H197" s="66">
        <f t="shared" si="59"/>
        <v>0</v>
      </c>
      <c r="I197" s="67"/>
    </row>
    <row r="198" spans="1:9" s="56" customFormat="1" ht="11.25" customHeight="1" x14ac:dyDescent="0.2">
      <c r="A198" s="63" t="s">
        <v>256</v>
      </c>
      <c r="B198" s="64">
        <v>97477.166999999972</v>
      </c>
      <c r="C198" s="64">
        <v>90866.025110000002</v>
      </c>
      <c r="D198" s="64">
        <v>2900.0694800000001</v>
      </c>
      <c r="E198" s="65">
        <v>93766.094590000008</v>
      </c>
      <c r="F198" s="65">
        <f t="shared" si="60"/>
        <v>3711.0724099999643</v>
      </c>
      <c r="G198" s="65">
        <f t="shared" si="61"/>
        <v>6611.1418899999699</v>
      </c>
      <c r="H198" s="66">
        <f t="shared" si="59"/>
        <v>96.192880318321144</v>
      </c>
      <c r="I198" s="67"/>
    </row>
    <row r="199" spans="1:9" s="56" customFormat="1" ht="11.25" customHeight="1" x14ac:dyDescent="0.2">
      <c r="A199" s="63" t="s">
        <v>257</v>
      </c>
      <c r="B199" s="64">
        <v>273246.63000000012</v>
      </c>
      <c r="C199" s="64">
        <v>230137.23439</v>
      </c>
      <c r="D199" s="64">
        <v>19104.96</v>
      </c>
      <c r="E199" s="65">
        <v>249242.19438999999</v>
      </c>
      <c r="F199" s="65">
        <f t="shared" si="60"/>
        <v>24004.435610000131</v>
      </c>
      <c r="G199" s="65">
        <f t="shared" si="61"/>
        <v>43109.395610000123</v>
      </c>
      <c r="H199" s="66">
        <f t="shared" si="59"/>
        <v>91.215102777296792</v>
      </c>
      <c r="I199" s="67"/>
    </row>
    <row r="200" spans="1:9" s="56" customFormat="1" ht="11.25" customHeight="1" x14ac:dyDescent="0.2">
      <c r="A200" s="63" t="s">
        <v>258</v>
      </c>
      <c r="B200" s="69">
        <v>151959.35699999999</v>
      </c>
      <c r="C200" s="69">
        <v>134018.08820999999</v>
      </c>
      <c r="D200" s="69">
        <v>3365.5724700000001</v>
      </c>
      <c r="E200" s="69">
        <v>137383.66068</v>
      </c>
      <c r="F200" s="69">
        <f t="shared" si="60"/>
        <v>14575.696319999988</v>
      </c>
      <c r="G200" s="69">
        <f t="shared" si="61"/>
        <v>17941.268790000002</v>
      </c>
      <c r="H200" s="60">
        <f t="shared" si="59"/>
        <v>90.408161361198708</v>
      </c>
      <c r="I200" s="61"/>
    </row>
    <row r="201" spans="1:9" s="56" customFormat="1" ht="11.25" customHeight="1" x14ac:dyDescent="0.2">
      <c r="A201" s="73"/>
      <c r="B201" s="89"/>
      <c r="C201" s="89"/>
      <c r="D201" s="89"/>
      <c r="E201" s="89"/>
      <c r="F201" s="89"/>
      <c r="G201" s="89"/>
      <c r="H201" s="60"/>
      <c r="I201" s="61"/>
    </row>
    <row r="202" spans="1:9" s="56" customFormat="1" ht="11.25" customHeight="1" x14ac:dyDescent="0.2">
      <c r="A202" s="58" t="s">
        <v>259</v>
      </c>
      <c r="B202" s="90">
        <f t="shared" ref="B202:G202" si="62">SUM(B203:B220)+SUM(B225:B241)</f>
        <v>38398089.989097014</v>
      </c>
      <c r="C202" s="90">
        <f t="shared" si="62"/>
        <v>21863932.721930012</v>
      </c>
      <c r="D202" s="90">
        <f t="shared" si="62"/>
        <v>1736423.3793199998</v>
      </c>
      <c r="E202" s="91">
        <f t="shared" si="62"/>
        <v>23600356.101250008</v>
      </c>
      <c r="F202" s="91">
        <f t="shared" si="62"/>
        <v>14797733.887847001</v>
      </c>
      <c r="G202" s="91">
        <f t="shared" si="62"/>
        <v>16534157.267166998</v>
      </c>
      <c r="H202" s="66">
        <f t="shared" ref="H202:H241" si="63">E202/B202*100</f>
        <v>61.462317807868139</v>
      </c>
      <c r="I202" s="67"/>
    </row>
    <row r="203" spans="1:9" s="56" customFormat="1" ht="11.25" customHeight="1" x14ac:dyDescent="0.2">
      <c r="A203" s="63" t="s">
        <v>260</v>
      </c>
      <c r="B203" s="64">
        <v>65880</v>
      </c>
      <c r="C203" s="64">
        <v>22555.407190000002</v>
      </c>
      <c r="D203" s="64">
        <v>0</v>
      </c>
      <c r="E203" s="65">
        <v>22555.407190000002</v>
      </c>
      <c r="F203" s="65">
        <f t="shared" ref="F203:F219" si="64">B203-E203</f>
        <v>43324.592810000002</v>
      </c>
      <c r="G203" s="65">
        <f t="shared" ref="G203:G219" si="65">B203-C203</f>
        <v>43324.592810000002</v>
      </c>
      <c r="H203" s="66">
        <f t="shared" si="63"/>
        <v>34.237108667273837</v>
      </c>
      <c r="I203" s="67"/>
    </row>
    <row r="204" spans="1:9" s="56" customFormat="1" ht="11.25" customHeight="1" x14ac:dyDescent="0.2">
      <c r="A204" s="63" t="s">
        <v>261</v>
      </c>
      <c r="B204" s="64">
        <v>77119.166999999987</v>
      </c>
      <c r="C204" s="64">
        <v>76535.027000000002</v>
      </c>
      <c r="D204" s="64">
        <v>83.772179999999992</v>
      </c>
      <c r="E204" s="65">
        <v>76618.799180000002</v>
      </c>
      <c r="F204" s="65">
        <f t="shared" si="64"/>
        <v>500.36781999998493</v>
      </c>
      <c r="G204" s="65">
        <f t="shared" si="65"/>
        <v>584.13999999998487</v>
      </c>
      <c r="H204" s="66">
        <f t="shared" si="63"/>
        <v>99.35117579784027</v>
      </c>
      <c r="I204" s="67"/>
    </row>
    <row r="205" spans="1:9" s="56" customFormat="1" ht="11.25" customHeight="1" x14ac:dyDescent="0.2">
      <c r="A205" s="63" t="s">
        <v>262</v>
      </c>
      <c r="B205" s="64">
        <v>72635.835999999996</v>
      </c>
      <c r="C205" s="64">
        <v>54552.303940000005</v>
      </c>
      <c r="D205" s="64">
        <v>2311.7078999999999</v>
      </c>
      <c r="E205" s="65">
        <v>56864.011840000006</v>
      </c>
      <c r="F205" s="65">
        <f t="shared" si="64"/>
        <v>15771.824159999989</v>
      </c>
      <c r="G205" s="65">
        <f t="shared" si="65"/>
        <v>18083.53205999999</v>
      </c>
      <c r="H205" s="66">
        <f t="shared" si="63"/>
        <v>78.286442301015185</v>
      </c>
      <c r="I205" s="67"/>
    </row>
    <row r="206" spans="1:9" s="56" customFormat="1" ht="11.25" customHeight="1" x14ac:dyDescent="0.2">
      <c r="A206" s="63" t="s">
        <v>263</v>
      </c>
      <c r="B206" s="64">
        <v>15228538.376840007</v>
      </c>
      <c r="C206" s="64">
        <v>4371323.355830011</v>
      </c>
      <c r="D206" s="64">
        <v>316135.92765999975</v>
      </c>
      <c r="E206" s="65">
        <v>4687459.2834900105</v>
      </c>
      <c r="F206" s="65">
        <f t="shared" si="64"/>
        <v>10541079.093349997</v>
      </c>
      <c r="G206" s="65">
        <f t="shared" si="65"/>
        <v>10857215.021009997</v>
      </c>
      <c r="H206" s="66">
        <f t="shared" si="63"/>
        <v>30.780756284653236</v>
      </c>
      <c r="I206" s="67"/>
    </row>
    <row r="207" spans="1:9" s="56" customFormat="1" ht="11.25" customHeight="1" x14ac:dyDescent="0.2">
      <c r="A207" s="63" t="s">
        <v>264</v>
      </c>
      <c r="B207" s="64">
        <v>353757.52396999998</v>
      </c>
      <c r="C207" s="64">
        <v>331266.09989000007</v>
      </c>
      <c r="D207" s="64">
        <v>4662.7545499999997</v>
      </c>
      <c r="E207" s="65">
        <v>335928.85444000008</v>
      </c>
      <c r="F207" s="65">
        <f t="shared" si="64"/>
        <v>17828.669529999897</v>
      </c>
      <c r="G207" s="65">
        <f t="shared" si="65"/>
        <v>22491.42407999991</v>
      </c>
      <c r="H207" s="66">
        <f t="shared" si="63"/>
        <v>94.960200611447107</v>
      </c>
      <c r="I207" s="67"/>
    </row>
    <row r="208" spans="1:9" s="56" customFormat="1" ht="11.25" customHeight="1" x14ac:dyDescent="0.2">
      <c r="A208" s="63" t="s">
        <v>265</v>
      </c>
      <c r="B208" s="64">
        <v>61980</v>
      </c>
      <c r="C208" s="64">
        <v>44807.316610000002</v>
      </c>
      <c r="D208" s="64">
        <v>1360.68021</v>
      </c>
      <c r="E208" s="65">
        <v>46167.99682</v>
      </c>
      <c r="F208" s="65">
        <f t="shared" si="64"/>
        <v>15812.00318</v>
      </c>
      <c r="G208" s="65">
        <f t="shared" si="65"/>
        <v>17172.683389999998</v>
      </c>
      <c r="H208" s="66">
        <f t="shared" si="63"/>
        <v>74.488539561148755</v>
      </c>
      <c r="I208" s="67"/>
    </row>
    <row r="209" spans="1:9" s="56" customFormat="1" ht="11.25" customHeight="1" x14ac:dyDescent="0.2">
      <c r="A209" s="63" t="s">
        <v>266</v>
      </c>
      <c r="B209" s="64">
        <v>135905.01100000003</v>
      </c>
      <c r="C209" s="64">
        <v>94191.414579999997</v>
      </c>
      <c r="D209" s="64">
        <v>1042.0098599999999</v>
      </c>
      <c r="E209" s="65">
        <v>95233.424440000003</v>
      </c>
      <c r="F209" s="65">
        <f t="shared" si="64"/>
        <v>40671.586560000025</v>
      </c>
      <c r="G209" s="65">
        <f t="shared" si="65"/>
        <v>41713.596420000031</v>
      </c>
      <c r="H209" s="66">
        <f t="shared" si="63"/>
        <v>70.073519540791608</v>
      </c>
      <c r="I209" s="67"/>
    </row>
    <row r="210" spans="1:9" s="56" customFormat="1" ht="11.25" customHeight="1" x14ac:dyDescent="0.2">
      <c r="A210" s="63" t="s">
        <v>267</v>
      </c>
      <c r="B210" s="64">
        <v>560806.14199999999</v>
      </c>
      <c r="C210" s="64">
        <v>242567.78546999997</v>
      </c>
      <c r="D210" s="64">
        <v>13324.351269999999</v>
      </c>
      <c r="E210" s="65">
        <v>255892.13673999999</v>
      </c>
      <c r="F210" s="65">
        <f t="shared" si="64"/>
        <v>304914.00526000001</v>
      </c>
      <c r="G210" s="65">
        <f t="shared" si="65"/>
        <v>318238.35652999999</v>
      </c>
      <c r="H210" s="66">
        <f t="shared" si="63"/>
        <v>45.629339191509786</v>
      </c>
      <c r="I210" s="67"/>
    </row>
    <row r="211" spans="1:9" s="56" customFormat="1" ht="11.25" customHeight="1" x14ac:dyDescent="0.2">
      <c r="A211" s="63" t="s">
        <v>268</v>
      </c>
      <c r="B211" s="64">
        <v>103671.806</v>
      </c>
      <c r="C211" s="64">
        <v>82334.905589999995</v>
      </c>
      <c r="D211" s="64">
        <v>1200.7075500000001</v>
      </c>
      <c r="E211" s="65">
        <v>83535.613140000001</v>
      </c>
      <c r="F211" s="65">
        <f t="shared" si="64"/>
        <v>20136.192859999996</v>
      </c>
      <c r="G211" s="65">
        <f t="shared" si="65"/>
        <v>21336.900410000002</v>
      </c>
      <c r="H211" s="66">
        <f t="shared" si="63"/>
        <v>80.576982656210319</v>
      </c>
      <c r="I211" s="67"/>
    </row>
    <row r="212" spans="1:9" s="56" customFormat="1" ht="11.25" customHeight="1" x14ac:dyDescent="0.2">
      <c r="A212" s="63" t="s">
        <v>269</v>
      </c>
      <c r="B212" s="64">
        <v>122524.626</v>
      </c>
      <c r="C212" s="64">
        <v>110610.82352999999</v>
      </c>
      <c r="D212" s="64">
        <v>10417.253779999999</v>
      </c>
      <c r="E212" s="65">
        <v>121028.07730999999</v>
      </c>
      <c r="F212" s="65">
        <f t="shared" si="64"/>
        <v>1496.5486900000105</v>
      </c>
      <c r="G212" s="65">
        <f t="shared" si="65"/>
        <v>11913.80247000001</v>
      </c>
      <c r="H212" s="66">
        <f t="shared" si="63"/>
        <v>98.778573141696427</v>
      </c>
      <c r="I212" s="67"/>
    </row>
    <row r="213" spans="1:9" s="56" customFormat="1" ht="11.25" customHeight="1" x14ac:dyDescent="0.2">
      <c r="A213" s="63" t="s">
        <v>270</v>
      </c>
      <c r="B213" s="64">
        <v>92319.532999999996</v>
      </c>
      <c r="C213" s="64">
        <v>80413.214939999991</v>
      </c>
      <c r="D213" s="64">
        <v>1908.7268100000001</v>
      </c>
      <c r="E213" s="65">
        <v>82321.941749999998</v>
      </c>
      <c r="F213" s="65">
        <f t="shared" si="64"/>
        <v>9997.5912499999977</v>
      </c>
      <c r="G213" s="65">
        <f t="shared" si="65"/>
        <v>11906.318060000005</v>
      </c>
      <c r="H213" s="66">
        <f t="shared" si="63"/>
        <v>89.170665269721411</v>
      </c>
      <c r="I213" s="67"/>
    </row>
    <row r="214" spans="1:9" s="56" customFormat="1" ht="11.25" customHeight="1" x14ac:dyDescent="0.2">
      <c r="A214" s="63" t="s">
        <v>271</v>
      </c>
      <c r="B214" s="64">
        <v>113320.89699999998</v>
      </c>
      <c r="C214" s="64">
        <v>82357.759250000003</v>
      </c>
      <c r="D214" s="64">
        <v>1041.9758299999999</v>
      </c>
      <c r="E214" s="65">
        <v>83399.735079999999</v>
      </c>
      <c r="F214" s="65">
        <f t="shared" si="64"/>
        <v>29921.161919999984</v>
      </c>
      <c r="G214" s="65">
        <f t="shared" si="65"/>
        <v>30963.13774999998</v>
      </c>
      <c r="H214" s="66">
        <f t="shared" si="63"/>
        <v>73.596077411918131</v>
      </c>
      <c r="I214" s="67"/>
    </row>
    <row r="215" spans="1:9" s="56" customFormat="1" ht="11.25" customHeight="1" x14ac:dyDescent="0.2">
      <c r="A215" s="63" t="s">
        <v>272</v>
      </c>
      <c r="B215" s="64">
        <v>566147.25988000003</v>
      </c>
      <c r="C215" s="64">
        <v>446440.94082999998</v>
      </c>
      <c r="D215" s="64">
        <v>3686.1114299999999</v>
      </c>
      <c r="E215" s="65">
        <v>450127.05225999997</v>
      </c>
      <c r="F215" s="65">
        <f t="shared" si="64"/>
        <v>116020.20762000006</v>
      </c>
      <c r="G215" s="65">
        <f t="shared" si="65"/>
        <v>119706.31905000005</v>
      </c>
      <c r="H215" s="66">
        <f t="shared" si="63"/>
        <v>79.507061882699631</v>
      </c>
      <c r="I215" s="67"/>
    </row>
    <row r="216" spans="1:9" s="56" customFormat="1" ht="11.25" customHeight="1" x14ac:dyDescent="0.2">
      <c r="A216" s="63" t="s">
        <v>273</v>
      </c>
      <c r="B216" s="64">
        <v>101558.80599999998</v>
      </c>
      <c r="C216" s="64">
        <v>84395.904939999993</v>
      </c>
      <c r="D216" s="64">
        <v>6336.8337999999994</v>
      </c>
      <c r="E216" s="65">
        <v>90732.738739999986</v>
      </c>
      <c r="F216" s="65">
        <f t="shared" si="64"/>
        <v>10826.067259999996</v>
      </c>
      <c r="G216" s="65">
        <f t="shared" si="65"/>
        <v>17162.901059999989</v>
      </c>
      <c r="H216" s="66">
        <f t="shared" si="63"/>
        <v>89.340099902316695</v>
      </c>
      <c r="I216" s="67"/>
    </row>
    <row r="217" spans="1:9" s="56" customFormat="1" ht="11.25" customHeight="1" x14ac:dyDescent="0.2">
      <c r="A217" s="63" t="s">
        <v>274</v>
      </c>
      <c r="B217" s="64">
        <v>138751</v>
      </c>
      <c r="C217" s="64">
        <v>105820.48403000001</v>
      </c>
      <c r="D217" s="64">
        <v>2115.6452200000003</v>
      </c>
      <c r="E217" s="65">
        <v>107936.12925000001</v>
      </c>
      <c r="F217" s="65">
        <f t="shared" si="64"/>
        <v>30814.870749999987</v>
      </c>
      <c r="G217" s="65">
        <f t="shared" si="65"/>
        <v>32930.515969999993</v>
      </c>
      <c r="H217" s="66">
        <f t="shared" si="63"/>
        <v>77.791244207248965</v>
      </c>
      <c r="I217" s="67"/>
    </row>
    <row r="218" spans="1:9" s="56" customFormat="1" ht="11.25" customHeight="1" x14ac:dyDescent="0.2">
      <c r="A218" s="63" t="s">
        <v>275</v>
      </c>
      <c r="B218" s="64">
        <v>74851.037000000011</v>
      </c>
      <c r="C218" s="64">
        <v>66673.257679999995</v>
      </c>
      <c r="D218" s="64">
        <v>353.26013</v>
      </c>
      <c r="E218" s="65">
        <v>67026.51780999999</v>
      </c>
      <c r="F218" s="65">
        <f t="shared" si="64"/>
        <v>7824.5191900000209</v>
      </c>
      <c r="G218" s="65">
        <f t="shared" si="65"/>
        <v>8177.779320000016</v>
      </c>
      <c r="H218" s="66">
        <f t="shared" si="63"/>
        <v>89.546545373846968</v>
      </c>
      <c r="I218" s="67"/>
    </row>
    <row r="219" spans="1:9" s="56" customFormat="1" ht="11.25" customHeight="1" x14ac:dyDescent="0.2">
      <c r="A219" s="63" t="s">
        <v>276</v>
      </c>
      <c r="B219" s="69">
        <v>220635.14999999997</v>
      </c>
      <c r="C219" s="69">
        <v>130169.84812000001</v>
      </c>
      <c r="D219" s="69">
        <v>1562.1363799999999</v>
      </c>
      <c r="E219" s="69">
        <v>131731.98450000002</v>
      </c>
      <c r="F219" s="69">
        <f t="shared" si="64"/>
        <v>88903.165499999945</v>
      </c>
      <c r="G219" s="69">
        <f t="shared" si="65"/>
        <v>90465.301879999955</v>
      </c>
      <c r="H219" s="60">
        <f t="shared" si="63"/>
        <v>59.705801410156113</v>
      </c>
      <c r="I219" s="61"/>
    </row>
    <row r="220" spans="1:9" s="56" customFormat="1" ht="11.25" customHeight="1" x14ac:dyDescent="0.2">
      <c r="A220" s="63" t="s">
        <v>277</v>
      </c>
      <c r="B220" s="86">
        <f t="shared" ref="B220:G220" si="66">SUM(B221:B224)</f>
        <v>2025481.5850000004</v>
      </c>
      <c r="C220" s="86">
        <f t="shared" si="66"/>
        <v>1499059.3119600001</v>
      </c>
      <c r="D220" s="86">
        <f t="shared" si="66"/>
        <v>30895.917989999994</v>
      </c>
      <c r="E220" s="71">
        <f t="shared" si="66"/>
        <v>1529955.2299500001</v>
      </c>
      <c r="F220" s="71">
        <f t="shared" si="66"/>
        <v>495526.35505000007</v>
      </c>
      <c r="G220" s="71">
        <f t="shared" si="66"/>
        <v>526422.27304000012</v>
      </c>
      <c r="H220" s="66">
        <f t="shared" si="63"/>
        <v>75.535380883257929</v>
      </c>
      <c r="I220" s="67"/>
    </row>
    <row r="221" spans="1:9" s="56" customFormat="1" ht="11.25" customHeight="1" x14ac:dyDescent="0.2">
      <c r="A221" s="63" t="s">
        <v>278</v>
      </c>
      <c r="B221" s="64">
        <v>994624.14100000018</v>
      </c>
      <c r="C221" s="64">
        <v>834440.80440000014</v>
      </c>
      <c r="D221" s="64">
        <v>22925.728809999997</v>
      </c>
      <c r="E221" s="65">
        <v>857366.53321000014</v>
      </c>
      <c r="F221" s="65">
        <f t="shared" ref="F221:F241" si="67">B221-E221</f>
        <v>137257.60779000004</v>
      </c>
      <c r="G221" s="65">
        <f t="shared" ref="G221:G241" si="68">B221-C221</f>
        <v>160183.33660000004</v>
      </c>
      <c r="H221" s="66">
        <f t="shared" si="63"/>
        <v>86.200052649838099</v>
      </c>
      <c r="I221" s="67"/>
    </row>
    <row r="222" spans="1:9" s="56" customFormat="1" ht="11.25" customHeight="1" x14ac:dyDescent="0.2">
      <c r="A222" s="63" t="s">
        <v>279</v>
      </c>
      <c r="B222" s="64">
        <v>745971.83000000007</v>
      </c>
      <c r="C222" s="64">
        <v>459924.37815</v>
      </c>
      <c r="D222" s="64">
        <v>4069.6836800000001</v>
      </c>
      <c r="E222" s="65">
        <v>463994.06183000002</v>
      </c>
      <c r="F222" s="65">
        <f t="shared" si="67"/>
        <v>281977.76817000005</v>
      </c>
      <c r="G222" s="65">
        <f t="shared" si="68"/>
        <v>286047.45185000007</v>
      </c>
      <c r="H222" s="66">
        <f t="shared" si="63"/>
        <v>62.199944176176189</v>
      </c>
      <c r="I222" s="67"/>
    </row>
    <row r="223" spans="1:9" s="56" customFormat="1" ht="11.25" customHeight="1" x14ac:dyDescent="0.2">
      <c r="A223" s="63" t="s">
        <v>280</v>
      </c>
      <c r="B223" s="64">
        <v>149810.05499999999</v>
      </c>
      <c r="C223" s="64">
        <v>116957.93008000001</v>
      </c>
      <c r="D223" s="64">
        <v>745.22443999999996</v>
      </c>
      <c r="E223" s="65">
        <v>117703.15452000001</v>
      </c>
      <c r="F223" s="65">
        <f t="shared" si="67"/>
        <v>32106.900479999982</v>
      </c>
      <c r="G223" s="65">
        <f t="shared" si="68"/>
        <v>32852.124919999987</v>
      </c>
      <c r="H223" s="66">
        <f t="shared" si="63"/>
        <v>78.568260668484513</v>
      </c>
      <c r="I223" s="67"/>
    </row>
    <row r="224" spans="1:9" s="56" customFormat="1" ht="11.25" customHeight="1" x14ac:dyDescent="0.2">
      <c r="A224" s="63" t="s">
        <v>281</v>
      </c>
      <c r="B224" s="64">
        <v>135075.55900000004</v>
      </c>
      <c r="C224" s="64">
        <v>87736.199330000003</v>
      </c>
      <c r="D224" s="64">
        <v>3155.2810600000003</v>
      </c>
      <c r="E224" s="65">
        <v>90891.480389999997</v>
      </c>
      <c r="F224" s="65">
        <f t="shared" si="67"/>
        <v>44184.07861000004</v>
      </c>
      <c r="G224" s="65">
        <f t="shared" si="68"/>
        <v>47339.359670000034</v>
      </c>
      <c r="H224" s="66">
        <f t="shared" si="63"/>
        <v>67.289360905032396</v>
      </c>
      <c r="I224" s="67"/>
    </row>
    <row r="225" spans="1:9" s="56" customFormat="1" ht="11.25" customHeight="1" x14ac:dyDescent="0.2">
      <c r="A225" s="63" t="s">
        <v>282</v>
      </c>
      <c r="B225" s="64">
        <v>1138283.841</v>
      </c>
      <c r="C225" s="64">
        <v>787820.73850000009</v>
      </c>
      <c r="D225" s="64">
        <v>67277.070149999985</v>
      </c>
      <c r="E225" s="65">
        <v>855097.80865000002</v>
      </c>
      <c r="F225" s="65">
        <f t="shared" si="67"/>
        <v>283186.03234999999</v>
      </c>
      <c r="G225" s="65">
        <f t="shared" si="68"/>
        <v>350463.10249999992</v>
      </c>
      <c r="H225" s="66">
        <f t="shared" si="63"/>
        <v>75.121668062930894</v>
      </c>
      <c r="I225" s="67"/>
    </row>
    <row r="226" spans="1:9" s="56" customFormat="1" ht="11.25" customHeight="1" x14ac:dyDescent="0.2">
      <c r="A226" s="63" t="s">
        <v>283</v>
      </c>
      <c r="B226" s="64">
        <v>499216.54680000001</v>
      </c>
      <c r="C226" s="64">
        <v>458932.85552999994</v>
      </c>
      <c r="D226" s="64">
        <v>4475.2751799999996</v>
      </c>
      <c r="E226" s="65">
        <v>463408.13070999994</v>
      </c>
      <c r="F226" s="65">
        <f t="shared" si="67"/>
        <v>35808.416090000072</v>
      </c>
      <c r="G226" s="65">
        <f t="shared" si="68"/>
        <v>40283.691270000068</v>
      </c>
      <c r="H226" s="66">
        <f t="shared" si="63"/>
        <v>92.827077483802654</v>
      </c>
      <c r="I226" s="67"/>
    </row>
    <row r="227" spans="1:9" s="56" customFormat="1" ht="11.25" customHeight="1" x14ac:dyDescent="0.2">
      <c r="A227" s="63" t="s">
        <v>284</v>
      </c>
      <c r="B227" s="64">
        <v>632419.12100000016</v>
      </c>
      <c r="C227" s="64">
        <v>550769.15784999996</v>
      </c>
      <c r="D227" s="64">
        <v>49427.894030000003</v>
      </c>
      <c r="E227" s="65">
        <v>600197.05187999993</v>
      </c>
      <c r="F227" s="65">
        <f t="shared" si="67"/>
        <v>32222.069120000233</v>
      </c>
      <c r="G227" s="65">
        <f t="shared" si="68"/>
        <v>81649.9631500002</v>
      </c>
      <c r="H227" s="66">
        <f t="shared" si="63"/>
        <v>94.904950206273071</v>
      </c>
      <c r="I227" s="67"/>
    </row>
    <row r="228" spans="1:9" s="56" customFormat="1" ht="11.25" customHeight="1" x14ac:dyDescent="0.2">
      <c r="A228" s="63" t="s">
        <v>285</v>
      </c>
      <c r="B228" s="64">
        <v>124552.59100000001</v>
      </c>
      <c r="C228" s="64">
        <v>115239.42156999999</v>
      </c>
      <c r="D228" s="64">
        <v>2701.4598999999998</v>
      </c>
      <c r="E228" s="65">
        <v>117940.88146999999</v>
      </c>
      <c r="F228" s="65">
        <f t="shared" si="67"/>
        <v>6611.7095300000219</v>
      </c>
      <c r="G228" s="65">
        <f t="shared" si="68"/>
        <v>9313.1694300000236</v>
      </c>
      <c r="H228" s="66">
        <f t="shared" si="63"/>
        <v>94.691632284068646</v>
      </c>
      <c r="I228" s="67"/>
    </row>
    <row r="229" spans="1:9" s="56" customFormat="1" ht="11.25" customHeight="1" x14ac:dyDescent="0.2">
      <c r="A229" s="63" t="s">
        <v>286</v>
      </c>
      <c r="B229" s="64">
        <v>126827.965</v>
      </c>
      <c r="C229" s="64">
        <v>72916.279869999998</v>
      </c>
      <c r="D229" s="64">
        <v>3042.0562400000003</v>
      </c>
      <c r="E229" s="65">
        <v>75958.336110000004</v>
      </c>
      <c r="F229" s="65">
        <f t="shared" si="67"/>
        <v>50869.628889999993</v>
      </c>
      <c r="G229" s="65">
        <f t="shared" si="68"/>
        <v>53911.685129999998</v>
      </c>
      <c r="H229" s="66">
        <f t="shared" si="63"/>
        <v>59.890841984257968</v>
      </c>
      <c r="I229" s="67"/>
    </row>
    <row r="230" spans="1:9" s="56" customFormat="1" ht="11.25" customHeight="1" x14ac:dyDescent="0.2">
      <c r="A230" s="63" t="s">
        <v>287</v>
      </c>
      <c r="B230" s="64">
        <v>7187139.6740000006</v>
      </c>
      <c r="C230" s="64">
        <v>4968312.7758100005</v>
      </c>
      <c r="D230" s="64">
        <v>1137419.6004300001</v>
      </c>
      <c r="E230" s="65">
        <v>6105732.3762400001</v>
      </c>
      <c r="F230" s="65">
        <f t="shared" si="67"/>
        <v>1081407.2977600005</v>
      </c>
      <c r="G230" s="65">
        <f t="shared" si="68"/>
        <v>2218826.8981900001</v>
      </c>
      <c r="H230" s="66">
        <f t="shared" si="63"/>
        <v>84.953578936665579</v>
      </c>
      <c r="I230" s="67"/>
    </row>
    <row r="231" spans="1:9" s="56" customFormat="1" ht="11.25" customHeight="1" x14ac:dyDescent="0.2">
      <c r="A231" s="63" t="s">
        <v>288</v>
      </c>
      <c r="B231" s="64">
        <v>46498.853999999992</v>
      </c>
      <c r="C231" s="64">
        <v>39175.406080000001</v>
      </c>
      <c r="D231" s="64">
        <v>1637.75414</v>
      </c>
      <c r="E231" s="65">
        <v>40813.160219999998</v>
      </c>
      <c r="F231" s="65">
        <f t="shared" si="67"/>
        <v>5685.6937799999941</v>
      </c>
      <c r="G231" s="65">
        <f t="shared" si="68"/>
        <v>7323.4479199999914</v>
      </c>
      <c r="H231" s="66">
        <f t="shared" si="63"/>
        <v>87.772400197217763</v>
      </c>
      <c r="I231" s="67"/>
    </row>
    <row r="232" spans="1:9" s="56" customFormat="1" ht="11.25" customHeight="1" x14ac:dyDescent="0.2">
      <c r="A232" s="63" t="s">
        <v>289</v>
      </c>
      <c r="B232" s="64">
        <v>230223.465</v>
      </c>
      <c r="C232" s="64">
        <v>143087.83631000001</v>
      </c>
      <c r="D232" s="64">
        <v>448.16419999999999</v>
      </c>
      <c r="E232" s="65">
        <v>143536.00051000001</v>
      </c>
      <c r="F232" s="65">
        <f t="shared" si="67"/>
        <v>86687.464489999984</v>
      </c>
      <c r="G232" s="65">
        <f t="shared" si="68"/>
        <v>87135.628689999983</v>
      </c>
      <c r="H232" s="66">
        <f t="shared" si="63"/>
        <v>62.346381812123283</v>
      </c>
      <c r="I232" s="67"/>
    </row>
    <row r="233" spans="1:9" s="56" customFormat="1" ht="11.25" customHeight="1" x14ac:dyDescent="0.2">
      <c r="A233" s="63" t="s">
        <v>290</v>
      </c>
      <c r="B233" s="64">
        <v>69577.288</v>
      </c>
      <c r="C233" s="64">
        <v>45697.786889999996</v>
      </c>
      <c r="D233" s="64">
        <v>3104.9555299999997</v>
      </c>
      <c r="E233" s="65">
        <v>48802.742419999995</v>
      </c>
      <c r="F233" s="65">
        <f t="shared" si="67"/>
        <v>20774.545580000005</v>
      </c>
      <c r="G233" s="65">
        <f t="shared" si="68"/>
        <v>23879.501110000005</v>
      </c>
      <c r="H233" s="66">
        <f t="shared" si="63"/>
        <v>70.141771579254424</v>
      </c>
      <c r="I233" s="67"/>
    </row>
    <row r="234" spans="1:9" s="56" customFormat="1" ht="11.25" customHeight="1" x14ac:dyDescent="0.2">
      <c r="A234" s="63" t="s">
        <v>117</v>
      </c>
      <c r="B234" s="64">
        <v>357735.35299999994</v>
      </c>
      <c r="C234" s="64">
        <v>170767.36877</v>
      </c>
      <c r="D234" s="64">
        <v>5207.1312500000004</v>
      </c>
      <c r="E234" s="65">
        <v>175974.50002000001</v>
      </c>
      <c r="F234" s="65">
        <f t="shared" si="67"/>
        <v>181760.85297999994</v>
      </c>
      <c r="G234" s="65">
        <f t="shared" si="68"/>
        <v>186967.98422999994</v>
      </c>
      <c r="H234" s="66">
        <f t="shared" si="63"/>
        <v>49.191252288671627</v>
      </c>
      <c r="I234" s="67"/>
    </row>
    <row r="235" spans="1:9" s="56" customFormat="1" ht="11.25" customHeight="1" x14ac:dyDescent="0.2">
      <c r="A235" s="63" t="s">
        <v>291</v>
      </c>
      <c r="B235" s="64">
        <v>1514018.3010000002</v>
      </c>
      <c r="C235" s="64">
        <v>1090959.28143</v>
      </c>
      <c r="D235" s="64">
        <v>1619.73631</v>
      </c>
      <c r="E235" s="65">
        <v>1092579.01774</v>
      </c>
      <c r="F235" s="65">
        <f t="shared" si="67"/>
        <v>421439.28326000017</v>
      </c>
      <c r="G235" s="65">
        <f t="shared" si="68"/>
        <v>423059.01957000024</v>
      </c>
      <c r="H235" s="66">
        <f t="shared" si="63"/>
        <v>72.164188307258769</v>
      </c>
      <c r="I235" s="67"/>
    </row>
    <row r="236" spans="1:9" s="56" customFormat="1" ht="11.25" customHeight="1" x14ac:dyDescent="0.2">
      <c r="A236" s="63" t="s">
        <v>292</v>
      </c>
      <c r="B236" s="64">
        <v>127687.571</v>
      </c>
      <c r="C236" s="64">
        <v>86863.90238</v>
      </c>
      <c r="D236" s="64">
        <v>8731.3361400000013</v>
      </c>
      <c r="E236" s="65">
        <v>95595.238519999999</v>
      </c>
      <c r="F236" s="65">
        <f t="shared" si="67"/>
        <v>32092.332479999997</v>
      </c>
      <c r="G236" s="65">
        <f t="shared" si="68"/>
        <v>40823.668619999997</v>
      </c>
      <c r="H236" s="66">
        <f t="shared" si="63"/>
        <v>74.866518151559163</v>
      </c>
      <c r="I236" s="67"/>
    </row>
    <row r="237" spans="1:9" s="56" customFormat="1" ht="11.25" customHeight="1" x14ac:dyDescent="0.2">
      <c r="A237" s="63" t="s">
        <v>293</v>
      </c>
      <c r="B237" s="64">
        <v>220527.10800000001</v>
      </c>
      <c r="C237" s="64">
        <v>167737.09882000001</v>
      </c>
      <c r="D237" s="64">
        <v>4244.9565999999995</v>
      </c>
      <c r="E237" s="65">
        <v>171982.05542000002</v>
      </c>
      <c r="F237" s="65">
        <f t="shared" si="67"/>
        <v>48545.052579999989</v>
      </c>
      <c r="G237" s="65">
        <f t="shared" si="68"/>
        <v>52790.009179999994</v>
      </c>
      <c r="H237" s="66">
        <f t="shared" si="63"/>
        <v>77.986809413017838</v>
      </c>
      <c r="I237" s="67"/>
    </row>
    <row r="238" spans="1:9" s="56" customFormat="1" ht="11.25" customHeight="1" x14ac:dyDescent="0.2">
      <c r="A238" s="63" t="s">
        <v>294</v>
      </c>
      <c r="B238" s="64">
        <v>134781.766</v>
      </c>
      <c r="C238" s="64">
        <v>120751.38205</v>
      </c>
      <c r="D238" s="64">
        <v>422.52911</v>
      </c>
      <c r="E238" s="65">
        <v>121173.91116</v>
      </c>
      <c r="F238" s="65">
        <f t="shared" si="67"/>
        <v>13607.85484</v>
      </c>
      <c r="G238" s="65">
        <f t="shared" si="68"/>
        <v>14030.383950000003</v>
      </c>
      <c r="H238" s="66">
        <f t="shared" si="63"/>
        <v>89.903786510706496</v>
      </c>
      <c r="I238" s="67"/>
    </row>
    <row r="239" spans="1:9" s="56" customFormat="1" ht="11.25" customHeight="1" x14ac:dyDescent="0.2">
      <c r="A239" s="63" t="s">
        <v>295</v>
      </c>
      <c r="B239" s="64">
        <v>60999.832000000017</v>
      </c>
      <c r="C239" s="64">
        <v>54835.935709999998</v>
      </c>
      <c r="D239" s="64">
        <v>740.40936999999997</v>
      </c>
      <c r="E239" s="65">
        <v>55576.345079999999</v>
      </c>
      <c r="F239" s="65">
        <f t="shared" si="67"/>
        <v>5423.4869200000176</v>
      </c>
      <c r="G239" s="65">
        <f t="shared" si="68"/>
        <v>6163.8962900000188</v>
      </c>
      <c r="H239" s="66">
        <f t="shared" si="63"/>
        <v>91.109013349413786</v>
      </c>
      <c r="I239" s="67"/>
    </row>
    <row r="240" spans="1:9" s="56" customFormat="1" ht="11.25" customHeight="1" x14ac:dyDescent="0.2">
      <c r="A240" s="63" t="s">
        <v>296</v>
      </c>
      <c r="B240" s="64">
        <v>301594.08</v>
      </c>
      <c r="C240" s="64">
        <v>294756.05199000001</v>
      </c>
      <c r="D240" s="64">
        <v>3888.23045</v>
      </c>
      <c r="E240" s="65">
        <v>298644.28243999998</v>
      </c>
      <c r="F240" s="65">
        <f t="shared" si="67"/>
        <v>2949.7975600000354</v>
      </c>
      <c r="G240" s="65">
        <f t="shared" si="68"/>
        <v>6838.0280100000091</v>
      </c>
      <c r="H240" s="66">
        <f t="shared" si="63"/>
        <v>99.021931212973399</v>
      </c>
      <c r="I240" s="67"/>
    </row>
    <row r="241" spans="1:9" s="56" customFormat="1" ht="11.25" customHeight="1" x14ac:dyDescent="0.2">
      <c r="A241" s="63" t="s">
        <v>297</v>
      </c>
      <c r="B241" s="69">
        <v>5510122.8756070007</v>
      </c>
      <c r="C241" s="69">
        <v>4769234.280989999</v>
      </c>
      <c r="D241" s="69">
        <v>43595.047740000002</v>
      </c>
      <c r="E241" s="69">
        <v>4812829.3287299993</v>
      </c>
      <c r="F241" s="69">
        <f t="shared" si="67"/>
        <v>697293.54687700141</v>
      </c>
      <c r="G241" s="69">
        <f t="shared" si="68"/>
        <v>740888.59461700171</v>
      </c>
      <c r="H241" s="60">
        <f t="shared" si="63"/>
        <v>87.345226910204119</v>
      </c>
      <c r="I241" s="61"/>
    </row>
    <row r="242" spans="1:9" s="56" customFormat="1" ht="11.25" customHeight="1" x14ac:dyDescent="0.2">
      <c r="A242" s="73"/>
      <c r="B242" s="64"/>
      <c r="C242" s="64"/>
      <c r="D242" s="64"/>
      <c r="E242" s="65"/>
      <c r="F242" s="65"/>
      <c r="G242" s="65"/>
      <c r="H242" s="60"/>
      <c r="I242" s="61"/>
    </row>
    <row r="243" spans="1:9" s="56" customFormat="1" ht="11.25" customHeight="1" x14ac:dyDescent="0.2">
      <c r="A243" s="58" t="s">
        <v>298</v>
      </c>
      <c r="B243" s="69">
        <v>22641922.605000004</v>
      </c>
      <c r="C243" s="69">
        <v>18258752.769619998</v>
      </c>
      <c r="D243" s="69">
        <v>693741.59796000004</v>
      </c>
      <c r="E243" s="69">
        <v>18952494.367579997</v>
      </c>
      <c r="F243" s="69">
        <f>B243-E243</f>
        <v>3689428.2374200076</v>
      </c>
      <c r="G243" s="69">
        <f>B243-C243</f>
        <v>4383169.8353800066</v>
      </c>
      <c r="H243" s="60">
        <f>E243/B243*100</f>
        <v>83.705322636315032</v>
      </c>
      <c r="I243" s="61"/>
    </row>
    <row r="244" spans="1:9" s="56" customFormat="1" ht="11.25" customHeight="1" x14ac:dyDescent="0.2">
      <c r="A244" s="73"/>
      <c r="B244" s="64"/>
      <c r="C244" s="64"/>
      <c r="D244" s="64"/>
      <c r="E244" s="65"/>
      <c r="F244" s="65"/>
      <c r="G244" s="65"/>
      <c r="H244" s="66"/>
      <c r="I244" s="67"/>
    </row>
    <row r="245" spans="1:9" s="56" customFormat="1" ht="11.25" customHeight="1" x14ac:dyDescent="0.2">
      <c r="A245" s="58" t="s">
        <v>299</v>
      </c>
      <c r="B245" s="69">
        <v>2446</v>
      </c>
      <c r="C245" s="69">
        <v>2319.8540499999999</v>
      </c>
      <c r="D245" s="69">
        <v>55.980199999999996</v>
      </c>
      <c r="E245" s="69">
        <v>2375.8342499999999</v>
      </c>
      <c r="F245" s="69">
        <f>B245-E245</f>
        <v>70.165750000000116</v>
      </c>
      <c r="G245" s="69">
        <f>B245-C245</f>
        <v>126.14595000000008</v>
      </c>
      <c r="H245" s="60">
        <f>E245/B245*100</f>
        <v>97.131408421913321</v>
      </c>
      <c r="I245" s="61"/>
    </row>
    <row r="246" spans="1:9" s="56" customFormat="1" ht="11.25" customHeight="1" x14ac:dyDescent="0.2">
      <c r="A246" s="73"/>
      <c r="B246" s="69"/>
      <c r="C246" s="69"/>
      <c r="D246" s="69"/>
      <c r="E246" s="69"/>
      <c r="F246" s="69"/>
      <c r="G246" s="69"/>
      <c r="H246" s="60"/>
      <c r="I246" s="61"/>
    </row>
    <row r="247" spans="1:9" s="56" customFormat="1" ht="11.25" customHeight="1" x14ac:dyDescent="0.2">
      <c r="A247" s="58" t="s">
        <v>300</v>
      </c>
      <c r="B247" s="71">
        <f t="shared" ref="B247:G247" si="69">SUM(B248:B252)</f>
        <v>24510062.007999998</v>
      </c>
      <c r="C247" s="71">
        <f t="shared" si="69"/>
        <v>21138411.5348</v>
      </c>
      <c r="D247" s="71">
        <f t="shared" si="69"/>
        <v>712592.92434999999</v>
      </c>
      <c r="E247" s="71">
        <f t="shared" si="69"/>
        <v>21851004.459150001</v>
      </c>
      <c r="F247" s="71">
        <f t="shared" si="69"/>
        <v>2659057.5488499952</v>
      </c>
      <c r="G247" s="71">
        <f t="shared" si="69"/>
        <v>3371650.4731999971</v>
      </c>
      <c r="H247" s="66">
        <f t="shared" ref="H247:H252" si="70">E247/B247*100</f>
        <v>89.151159438184663</v>
      </c>
      <c r="I247" s="67"/>
    </row>
    <row r="248" spans="1:9" s="56" customFormat="1" ht="11.25" customHeight="1" x14ac:dyDescent="0.2">
      <c r="A248" s="63" t="s">
        <v>301</v>
      </c>
      <c r="B248" s="64">
        <v>22137827.851999998</v>
      </c>
      <c r="C248" s="64">
        <v>18894989.568780001</v>
      </c>
      <c r="D248" s="64">
        <v>699089.14393999998</v>
      </c>
      <c r="E248" s="65">
        <v>19594078.712720003</v>
      </c>
      <c r="F248" s="65">
        <f>B248-E248</f>
        <v>2543749.1392799951</v>
      </c>
      <c r="G248" s="65">
        <f>B248-C248</f>
        <v>3242838.2832199968</v>
      </c>
      <c r="H248" s="66">
        <f t="shared" si="70"/>
        <v>88.509490830419551</v>
      </c>
      <c r="I248" s="67"/>
    </row>
    <row r="249" spans="1:9" s="56" customFormat="1" ht="11.25" customHeight="1" x14ac:dyDescent="0.2">
      <c r="A249" s="63" t="s">
        <v>302</v>
      </c>
      <c r="B249" s="64">
        <v>85548.323000000004</v>
      </c>
      <c r="C249" s="64">
        <v>80196.179820000005</v>
      </c>
      <c r="D249" s="64">
        <v>886.60476000000006</v>
      </c>
      <c r="E249" s="65">
        <v>81082.784580000007</v>
      </c>
      <c r="F249" s="65">
        <f>B249-E249</f>
        <v>4465.5384199999971</v>
      </c>
      <c r="G249" s="65">
        <f>B249-C249</f>
        <v>5352.1431799999991</v>
      </c>
      <c r="H249" s="66">
        <f t="shared" si="70"/>
        <v>94.780098237577377</v>
      </c>
      <c r="I249" s="67"/>
    </row>
    <row r="250" spans="1:9" s="56" customFormat="1" ht="11.25" customHeight="1" x14ac:dyDescent="0.2">
      <c r="A250" s="63" t="s">
        <v>303</v>
      </c>
      <c r="B250" s="64">
        <v>590617.39099999995</v>
      </c>
      <c r="C250" s="64">
        <v>557413.71271999995</v>
      </c>
      <c r="D250" s="64">
        <v>4557.4585000000006</v>
      </c>
      <c r="E250" s="65">
        <v>561971.1712199999</v>
      </c>
      <c r="F250" s="65">
        <f>B250-E250</f>
        <v>28646.219780000043</v>
      </c>
      <c r="G250" s="65">
        <f>B250-C250</f>
        <v>33203.678279999993</v>
      </c>
      <c r="H250" s="66">
        <f t="shared" si="70"/>
        <v>95.149783901300651</v>
      </c>
      <c r="I250" s="67"/>
    </row>
    <row r="251" spans="1:9" s="56" customFormat="1" ht="11.25" customHeight="1" x14ac:dyDescent="0.2">
      <c r="A251" s="63" t="s">
        <v>304</v>
      </c>
      <c r="B251" s="64">
        <v>1450928.442</v>
      </c>
      <c r="C251" s="64">
        <v>1367978.4115899999</v>
      </c>
      <c r="D251" s="64">
        <v>7742.9121500000001</v>
      </c>
      <c r="E251" s="65">
        <v>1375721.3237399999</v>
      </c>
      <c r="F251" s="65">
        <f>B251-E251</f>
        <v>75207.118260000134</v>
      </c>
      <c r="G251" s="65">
        <f>B251-C251</f>
        <v>82950.030410000123</v>
      </c>
      <c r="H251" s="66">
        <f t="shared" si="70"/>
        <v>94.816621131478229</v>
      </c>
      <c r="I251" s="67"/>
    </row>
    <row r="252" spans="1:9" s="56" customFormat="1" ht="11.25" customHeight="1" x14ac:dyDescent="0.2">
      <c r="A252" s="63" t="s">
        <v>305</v>
      </c>
      <c r="B252" s="69">
        <v>245140</v>
      </c>
      <c r="C252" s="69">
        <v>237833.66188999999</v>
      </c>
      <c r="D252" s="69">
        <v>316.80500000000001</v>
      </c>
      <c r="E252" s="69">
        <v>238150.46688999998</v>
      </c>
      <c r="F252" s="69">
        <f>B252-E252</f>
        <v>6989.5331100000185</v>
      </c>
      <c r="G252" s="69">
        <f>B252-C252</f>
        <v>7306.3381100000115</v>
      </c>
      <c r="H252" s="60">
        <f t="shared" si="70"/>
        <v>97.14875862364363</v>
      </c>
      <c r="I252" s="61"/>
    </row>
    <row r="253" spans="1:9" s="56" customFormat="1" ht="11.25" customHeight="1" x14ac:dyDescent="0.2">
      <c r="A253" s="73"/>
      <c r="B253" s="69"/>
      <c r="C253" s="69"/>
      <c r="D253" s="69"/>
      <c r="E253" s="69"/>
      <c r="F253" s="69"/>
      <c r="G253" s="69"/>
      <c r="H253" s="60"/>
      <c r="I253" s="61"/>
    </row>
    <row r="254" spans="1:9" s="56" customFormat="1" ht="11.25" customHeight="1" x14ac:dyDescent="0.2">
      <c r="A254" s="58" t="s">
        <v>306</v>
      </c>
      <c r="B254" s="71">
        <f t="shared" ref="B254:G254" si="71">+B255+B256</f>
        <v>1096072.2509999999</v>
      </c>
      <c r="C254" s="71">
        <f t="shared" si="71"/>
        <v>1064694.5775000001</v>
      </c>
      <c r="D254" s="71">
        <f t="shared" si="71"/>
        <v>15891.78102</v>
      </c>
      <c r="E254" s="71">
        <f t="shared" si="71"/>
        <v>1080586.35852</v>
      </c>
      <c r="F254" s="71">
        <f t="shared" si="71"/>
        <v>15485.89248000001</v>
      </c>
      <c r="G254" s="71">
        <f t="shared" si="71"/>
        <v>31377.67349999999</v>
      </c>
      <c r="H254" s="66">
        <f>E254/B254*100</f>
        <v>98.587146744580807</v>
      </c>
      <c r="I254" s="67"/>
    </row>
    <row r="255" spans="1:9" s="56" customFormat="1" ht="11.25" customHeight="1" x14ac:dyDescent="0.2">
      <c r="A255" s="63" t="s">
        <v>307</v>
      </c>
      <c r="B255" s="64">
        <v>1037828.251</v>
      </c>
      <c r="C255" s="64">
        <v>1007114.1524500001</v>
      </c>
      <c r="D255" s="64">
        <v>15228.842570000001</v>
      </c>
      <c r="E255" s="65">
        <v>1022342.99502</v>
      </c>
      <c r="F255" s="65">
        <f>B255-E255</f>
        <v>15485.255980000016</v>
      </c>
      <c r="G255" s="65">
        <f>B255-C255</f>
        <v>30714.098549999995</v>
      </c>
      <c r="H255" s="66">
        <f>E255/B255*100</f>
        <v>98.507917281584966</v>
      </c>
      <c r="I255" s="67"/>
    </row>
    <row r="256" spans="1:9" s="56" customFormat="1" ht="11.25" customHeight="1" x14ac:dyDescent="0.2">
      <c r="A256" s="63" t="s">
        <v>308</v>
      </c>
      <c r="B256" s="69">
        <v>58243.999999999993</v>
      </c>
      <c r="C256" s="69">
        <v>57580.425049999998</v>
      </c>
      <c r="D256" s="69">
        <v>662.93844999999999</v>
      </c>
      <c r="E256" s="69">
        <v>58243.363499999999</v>
      </c>
      <c r="F256" s="69">
        <f>B256-E256</f>
        <v>0.63649999999324791</v>
      </c>
      <c r="G256" s="69">
        <f>B256-C256</f>
        <v>663.57494999999471</v>
      </c>
      <c r="H256" s="60">
        <f>E256/B256*100</f>
        <v>99.99890718357257</v>
      </c>
      <c r="I256" s="61"/>
    </row>
    <row r="257" spans="1:15" s="56" customFormat="1" ht="11.25" customHeight="1" x14ac:dyDescent="0.2">
      <c r="A257" s="73"/>
      <c r="B257" s="64"/>
      <c r="C257" s="64"/>
      <c r="D257" s="64"/>
      <c r="E257" s="65"/>
      <c r="F257" s="65"/>
      <c r="G257" s="65"/>
      <c r="H257" s="66"/>
      <c r="I257" s="67"/>
    </row>
    <row r="258" spans="1:15" s="56" customFormat="1" ht="11.25" customHeight="1" x14ac:dyDescent="0.2">
      <c r="A258" s="58" t="s">
        <v>309</v>
      </c>
      <c r="B258" s="69">
        <v>8310623.2340000011</v>
      </c>
      <c r="C258" s="69">
        <v>7882844.5572000006</v>
      </c>
      <c r="D258" s="69">
        <v>13628.56271</v>
      </c>
      <c r="E258" s="69">
        <v>7896473.1199100008</v>
      </c>
      <c r="F258" s="69">
        <f>B258-E258</f>
        <v>414150.11409000028</v>
      </c>
      <c r="G258" s="69">
        <f>B258-C258</f>
        <v>427778.67680000048</v>
      </c>
      <c r="H258" s="60">
        <f>E258/B258*100</f>
        <v>95.016617858506081</v>
      </c>
      <c r="I258" s="61"/>
    </row>
    <row r="259" spans="1:15" s="56" customFormat="1" ht="11.25" customHeight="1" x14ac:dyDescent="0.2">
      <c r="A259" s="73"/>
      <c r="B259" s="64"/>
      <c r="C259" s="64"/>
      <c r="D259" s="64"/>
      <c r="E259" s="65"/>
      <c r="F259" s="65"/>
      <c r="G259" s="65"/>
      <c r="H259" s="60"/>
      <c r="I259" s="61"/>
    </row>
    <row r="260" spans="1:15" s="56" customFormat="1" ht="11.25" customHeight="1" x14ac:dyDescent="0.2">
      <c r="A260" s="58" t="s">
        <v>310</v>
      </c>
      <c r="B260" s="69">
        <v>4125848.239004001</v>
      </c>
      <c r="C260" s="69">
        <v>3328310.8981799996</v>
      </c>
      <c r="D260" s="69">
        <v>150947.69871999999</v>
      </c>
      <c r="E260" s="69">
        <v>3479258.5968999993</v>
      </c>
      <c r="F260" s="69">
        <f>B260-E260</f>
        <v>646589.64210400172</v>
      </c>
      <c r="G260" s="69">
        <f>B260-C260</f>
        <v>797537.34082400147</v>
      </c>
      <c r="H260" s="60">
        <f>E260/B260*100</f>
        <v>84.328322210414328</v>
      </c>
      <c r="I260" s="61"/>
    </row>
    <row r="261" spans="1:15" s="56" customFormat="1" ht="11.25" customHeight="1" x14ac:dyDescent="0.2">
      <c r="A261" s="73"/>
      <c r="B261" s="64"/>
      <c r="C261" s="64"/>
      <c r="D261" s="64"/>
      <c r="E261" s="65"/>
      <c r="F261" s="65"/>
      <c r="G261" s="65"/>
      <c r="H261" s="60"/>
      <c r="I261" s="61"/>
    </row>
    <row r="262" spans="1:15" s="56" customFormat="1" ht="11.25" customHeight="1" x14ac:dyDescent="0.2">
      <c r="A262" s="58" t="s">
        <v>311</v>
      </c>
      <c r="B262" s="69">
        <v>1742928.2042799999</v>
      </c>
      <c r="C262" s="69">
        <v>1708553.06647</v>
      </c>
      <c r="D262" s="69">
        <v>5151.97624</v>
      </c>
      <c r="E262" s="69">
        <v>1713705.04271</v>
      </c>
      <c r="F262" s="69">
        <f>B262-E262</f>
        <v>29223.161569999997</v>
      </c>
      <c r="G262" s="69">
        <f>B262-C262</f>
        <v>34375.137809999986</v>
      </c>
      <c r="H262" s="60">
        <f>E262/B262*100</f>
        <v>98.323329584188343</v>
      </c>
      <c r="I262" s="61"/>
    </row>
    <row r="263" spans="1:15" s="56" customFormat="1" ht="11.25" customHeight="1" x14ac:dyDescent="0.2">
      <c r="A263" s="73"/>
      <c r="B263" s="64"/>
      <c r="C263" s="64"/>
      <c r="D263" s="64"/>
      <c r="E263" s="65"/>
      <c r="F263" s="65"/>
      <c r="G263" s="65"/>
      <c r="H263" s="60"/>
      <c r="I263" s="61"/>
    </row>
    <row r="264" spans="1:15" s="56" customFormat="1" ht="11.25" customHeight="1" x14ac:dyDescent="0.2">
      <c r="A264" s="92" t="s">
        <v>312</v>
      </c>
      <c r="B264" s="69">
        <v>523452.64500000002</v>
      </c>
      <c r="C264" s="69">
        <v>494018.89694000001</v>
      </c>
      <c r="D264" s="69">
        <v>9837.1272899999985</v>
      </c>
      <c r="E264" s="69">
        <v>503856.02422999998</v>
      </c>
      <c r="F264" s="69">
        <f>B264-E264</f>
        <v>19596.620770000038</v>
      </c>
      <c r="G264" s="69">
        <f>B264-C264</f>
        <v>29433.748060000013</v>
      </c>
      <c r="H264" s="60">
        <f>E264/B264*100</f>
        <v>96.256276292194485</v>
      </c>
      <c r="I264" s="61"/>
    </row>
    <row r="265" spans="1:15" s="56" customFormat="1" ht="12" x14ac:dyDescent="0.2">
      <c r="A265" s="93"/>
      <c r="B265" s="69"/>
      <c r="C265" s="69"/>
      <c r="D265" s="69"/>
      <c r="E265" s="69"/>
      <c r="F265" s="69"/>
      <c r="G265" s="69"/>
      <c r="H265" s="60"/>
      <c r="I265" s="61"/>
    </row>
    <row r="266" spans="1:15" s="56" customFormat="1" ht="11.25" customHeight="1" x14ac:dyDescent="0.2">
      <c r="A266" s="94" t="s">
        <v>313</v>
      </c>
      <c r="B266" s="95">
        <f t="shared" ref="B266:G266" si="72">B10+B17+B19+B21+B23+B33+B37+B45+B47+B49+B57+B69+B75+B80+B86+B95+B107+B118+B134+B136+B157+B164+B169+B176+B185+B193+B202+B243+B245+B247+B254+B258+B260+B262+B264</f>
        <v>1460561519.5495212</v>
      </c>
      <c r="C266" s="95">
        <f t="shared" si="72"/>
        <v>1266717683.1694498</v>
      </c>
      <c r="D266" s="95">
        <f t="shared" si="72"/>
        <v>29669916.029550005</v>
      </c>
      <c r="E266" s="95">
        <f t="shared" si="72"/>
        <v>1296387599.1990004</v>
      </c>
      <c r="F266" s="95">
        <f t="shared" si="72"/>
        <v>164173920.35052118</v>
      </c>
      <c r="G266" s="95">
        <f t="shared" si="72"/>
        <v>193843836.3800711</v>
      </c>
      <c r="H266" s="96">
        <f>E266/B266*100</f>
        <v>88.759534045429547</v>
      </c>
      <c r="I266" s="61"/>
    </row>
    <row r="267" spans="1:15" s="56" customFormat="1" ht="11.25" customHeight="1" x14ac:dyDescent="0.2">
      <c r="A267" s="93"/>
      <c r="B267" s="69"/>
      <c r="C267" s="69"/>
      <c r="D267" s="69"/>
      <c r="E267" s="69"/>
      <c r="F267" s="69"/>
      <c r="G267" s="69"/>
      <c r="H267" s="60"/>
      <c r="I267" s="61"/>
    </row>
    <row r="268" spans="1:15" s="56" customFormat="1" ht="11.25" customHeight="1" x14ac:dyDescent="0.2">
      <c r="A268" s="57" t="s">
        <v>314</v>
      </c>
      <c r="B268" s="64"/>
      <c r="C268" s="64"/>
      <c r="D268" s="64"/>
      <c r="E268" s="65"/>
      <c r="F268" s="65"/>
      <c r="G268" s="65"/>
      <c r="H268" s="66"/>
      <c r="I268" s="67"/>
    </row>
    <row r="269" spans="1:15" s="56" customFormat="1" ht="11.25" customHeight="1" x14ac:dyDescent="0.2">
      <c r="A269" s="63" t="s">
        <v>315</v>
      </c>
      <c r="B269" s="69">
        <v>98683284.127459988</v>
      </c>
      <c r="C269" s="69">
        <v>97878757.134729996</v>
      </c>
      <c r="D269" s="69">
        <v>0</v>
      </c>
      <c r="E269" s="69">
        <v>97878757.134729996</v>
      </c>
      <c r="F269" s="69">
        <f>B269-E269</f>
        <v>804526.99272999167</v>
      </c>
      <c r="G269" s="69">
        <f>B269-C269</f>
        <v>804526.99272999167</v>
      </c>
      <c r="H269" s="60">
        <f>E269/B269*100</f>
        <v>99.184738327424469</v>
      </c>
      <c r="I269" s="61"/>
    </row>
    <row r="270" spans="1:15" s="56" customFormat="1" ht="11.25" customHeight="1" x14ac:dyDescent="0.2">
      <c r="A270" s="97"/>
      <c r="B270" s="69"/>
      <c r="C270" s="69"/>
      <c r="D270" s="69"/>
      <c r="E270" s="69"/>
      <c r="F270" s="69"/>
      <c r="G270" s="69"/>
      <c r="H270" s="60"/>
      <c r="I270" s="61"/>
    </row>
    <row r="271" spans="1:15" s="56" customFormat="1" ht="11.25" customHeight="1" x14ac:dyDescent="0.2">
      <c r="A271" s="88" t="s">
        <v>316</v>
      </c>
      <c r="B271" s="64">
        <v>437769921.31971002</v>
      </c>
      <c r="C271" s="64">
        <v>437642334.20243007</v>
      </c>
      <c r="D271" s="64">
        <v>67294.283509999994</v>
      </c>
      <c r="E271" s="64">
        <v>437709628.4859401</v>
      </c>
      <c r="F271" s="64">
        <f t="shared" ref="B271:G271" si="73">SUM(F272:F277)</f>
        <v>60292.833769902587</v>
      </c>
      <c r="G271" s="64">
        <f t="shared" si="73"/>
        <v>127587.11727992864</v>
      </c>
      <c r="H271" s="67">
        <f t="shared" ref="H271:H277" si="74">E271/B271*100</f>
        <v>99.986227278112622</v>
      </c>
      <c r="I271" s="67"/>
      <c r="J271" s="62"/>
      <c r="K271" s="62"/>
      <c r="L271" s="62"/>
      <c r="M271" s="62"/>
      <c r="N271" s="62"/>
      <c r="O271" s="62"/>
    </row>
    <row r="272" spans="1:15" s="56" customFormat="1" ht="11.25" hidden="1" customHeight="1" x14ac:dyDescent="0.2">
      <c r="A272" s="88" t="s">
        <v>317</v>
      </c>
      <c r="B272" s="64">
        <v>436308951.91149002</v>
      </c>
      <c r="C272" s="64">
        <v>436292056.33886009</v>
      </c>
      <c r="D272" s="64">
        <v>876.75691000000006</v>
      </c>
      <c r="E272" s="64">
        <v>436292933.09577012</v>
      </c>
      <c r="F272" s="64">
        <f t="shared" ref="F272:F277" si="75">B272-E272</f>
        <v>16018.815719902515</v>
      </c>
      <c r="G272" s="64">
        <f t="shared" ref="G272:G277" si="76">B272-C272</f>
        <v>16895.572629928589</v>
      </c>
      <c r="H272" s="67">
        <f t="shared" si="74"/>
        <v>99.996328561298199</v>
      </c>
      <c r="I272" s="98"/>
    </row>
    <row r="273" spans="1:9" s="56" customFormat="1" ht="11.25" hidden="1" customHeight="1" x14ac:dyDescent="0.2">
      <c r="A273" s="99" t="s">
        <v>318</v>
      </c>
      <c r="B273" s="100"/>
      <c r="C273" s="100"/>
      <c r="D273" s="100"/>
      <c r="E273" s="100">
        <v>0</v>
      </c>
      <c r="F273" s="100">
        <f t="shared" si="75"/>
        <v>0</v>
      </c>
      <c r="G273" s="100">
        <f t="shared" si="76"/>
        <v>0</v>
      </c>
      <c r="H273" s="101" t="e">
        <f t="shared" si="74"/>
        <v>#DIV/0!</v>
      </c>
      <c r="I273" s="67"/>
    </row>
    <row r="274" spans="1:9" s="56" customFormat="1" ht="11.25" hidden="1" customHeight="1" x14ac:dyDescent="0.2">
      <c r="A274" s="99" t="s">
        <v>319</v>
      </c>
      <c r="B274" s="100"/>
      <c r="C274" s="100"/>
      <c r="D274" s="100"/>
      <c r="E274" s="100">
        <v>0</v>
      </c>
      <c r="F274" s="100">
        <f t="shared" si="75"/>
        <v>0</v>
      </c>
      <c r="G274" s="100">
        <f t="shared" si="76"/>
        <v>0</v>
      </c>
      <c r="H274" s="102" t="e">
        <f t="shared" si="74"/>
        <v>#DIV/0!</v>
      </c>
      <c r="I274" s="67"/>
    </row>
    <row r="275" spans="1:9" s="56" customFormat="1" ht="23.25" hidden="1" customHeight="1" x14ac:dyDescent="0.2">
      <c r="A275" s="103" t="s">
        <v>320</v>
      </c>
      <c r="B275" s="100"/>
      <c r="C275" s="100"/>
      <c r="D275" s="100"/>
      <c r="E275" s="100">
        <v>0</v>
      </c>
      <c r="F275" s="100">
        <f t="shared" si="75"/>
        <v>0</v>
      </c>
      <c r="G275" s="100">
        <f t="shared" si="76"/>
        <v>0</v>
      </c>
      <c r="H275" s="102" t="e">
        <f t="shared" si="74"/>
        <v>#DIV/0!</v>
      </c>
      <c r="I275" s="67"/>
    </row>
    <row r="276" spans="1:9" s="56" customFormat="1" ht="11.25" hidden="1" customHeight="1" x14ac:dyDescent="0.2">
      <c r="A276" s="104" t="s">
        <v>321</v>
      </c>
      <c r="B276" s="100"/>
      <c r="C276" s="100"/>
      <c r="D276" s="100"/>
      <c r="E276" s="100">
        <v>0</v>
      </c>
      <c r="F276" s="100">
        <f t="shared" si="75"/>
        <v>0</v>
      </c>
      <c r="G276" s="100">
        <f t="shared" si="76"/>
        <v>0</v>
      </c>
      <c r="H276" s="102" t="e">
        <f t="shared" si="74"/>
        <v>#DIV/0!</v>
      </c>
      <c r="I276" s="67"/>
    </row>
    <row r="277" spans="1:9" s="56" customFormat="1" ht="11.25" customHeight="1" x14ac:dyDescent="0.2">
      <c r="A277" s="105" t="s">
        <v>322</v>
      </c>
      <c r="B277" s="65">
        <v>1460969.4082200001</v>
      </c>
      <c r="C277" s="65">
        <v>1350277.86357</v>
      </c>
      <c r="D277" s="65">
        <v>66417.526599999997</v>
      </c>
      <c r="E277" s="65">
        <v>1416695.39017</v>
      </c>
      <c r="F277" s="65">
        <f t="shared" si="75"/>
        <v>44274.018050000072</v>
      </c>
      <c r="G277" s="65">
        <f t="shared" si="76"/>
        <v>110691.54465000005</v>
      </c>
      <c r="H277" s="60">
        <f t="shared" si="74"/>
        <v>96.96954516631925</v>
      </c>
      <c r="I277" s="61"/>
    </row>
    <row r="278" spans="1:9" s="56" customFormat="1" ht="11.25" hidden="1" customHeight="1" x14ac:dyDescent="0.2">
      <c r="A278" s="105"/>
      <c r="B278" s="65"/>
      <c r="C278" s="65"/>
      <c r="D278" s="65"/>
      <c r="E278" s="65"/>
      <c r="F278" s="65"/>
      <c r="G278" s="65"/>
      <c r="H278" s="66"/>
      <c r="I278" s="67"/>
    </row>
    <row r="279" spans="1:9" s="56" customFormat="1" ht="11.25" hidden="1" customHeight="1" x14ac:dyDescent="0.2">
      <c r="A279" s="63" t="s">
        <v>323</v>
      </c>
      <c r="B279" s="65"/>
      <c r="C279" s="65"/>
      <c r="D279" s="65"/>
      <c r="E279" s="65">
        <f>SUM(C279:D279)</f>
        <v>0</v>
      </c>
      <c r="F279" s="65">
        <f>B279-E279</f>
        <v>0</v>
      </c>
      <c r="G279" s="65">
        <f>B279-C279</f>
        <v>0</v>
      </c>
      <c r="H279" s="60" t="e">
        <f>E279/B279*100</f>
        <v>#DIV/0!</v>
      </c>
      <c r="I279" s="61"/>
    </row>
    <row r="280" spans="1:9" s="56" customFormat="1" ht="23.25" hidden="1" customHeight="1" x14ac:dyDescent="0.2">
      <c r="A280" s="63"/>
      <c r="B280" s="65"/>
      <c r="C280" s="65"/>
      <c r="D280" s="65"/>
      <c r="E280" s="65"/>
      <c r="F280" s="65"/>
      <c r="G280" s="65"/>
      <c r="H280" s="66"/>
      <c r="I280" s="67"/>
    </row>
    <row r="281" spans="1:9" s="56" customFormat="1" ht="11.25" hidden="1" customHeight="1" x14ac:dyDescent="0.2">
      <c r="A281" s="106" t="s">
        <v>324</v>
      </c>
      <c r="B281" s="65"/>
      <c r="C281" s="65"/>
      <c r="D281" s="65"/>
      <c r="E281" s="65">
        <f>SUM(C281:D281)</f>
        <v>0</v>
      </c>
      <c r="F281" s="65">
        <f>B281-E281</f>
        <v>0</v>
      </c>
      <c r="G281" s="65">
        <f>B281-C281</f>
        <v>0</v>
      </c>
      <c r="H281" s="60" t="e">
        <f>E281/B281*100</f>
        <v>#DIV/0!</v>
      </c>
      <c r="I281" s="61"/>
    </row>
    <row r="282" spans="1:9" s="56" customFormat="1" ht="11.25" hidden="1" customHeight="1" x14ac:dyDescent="0.2">
      <c r="A282" s="63"/>
      <c r="B282" s="65"/>
      <c r="C282" s="65"/>
      <c r="D282" s="65"/>
      <c r="E282" s="65"/>
      <c r="F282" s="65"/>
      <c r="G282" s="65"/>
      <c r="H282" s="66"/>
      <c r="I282" s="67"/>
    </row>
    <row r="283" spans="1:9" s="56" customFormat="1" ht="11.25" hidden="1" customHeight="1" x14ac:dyDescent="0.2">
      <c r="A283" s="63" t="s">
        <v>325</v>
      </c>
      <c r="B283" s="65"/>
      <c r="C283" s="65"/>
      <c r="D283" s="65"/>
      <c r="E283" s="65">
        <f>SUM(C283:D283)</f>
        <v>0</v>
      </c>
      <c r="F283" s="65">
        <f>B283-E283</f>
        <v>0</v>
      </c>
      <c r="G283" s="65">
        <f>B283-C283</f>
        <v>0</v>
      </c>
      <c r="H283" s="60" t="e">
        <f>E283/B283*100</f>
        <v>#DIV/0!</v>
      </c>
      <c r="I283" s="61"/>
    </row>
    <row r="284" spans="1:9" s="56" customFormat="1" ht="12" hidden="1" x14ac:dyDescent="0.2">
      <c r="A284" s="63"/>
      <c r="B284" s="65"/>
      <c r="C284" s="65"/>
      <c r="D284" s="65"/>
      <c r="E284" s="65"/>
      <c r="F284" s="65"/>
      <c r="G284" s="65"/>
      <c r="H284" s="66"/>
      <c r="I284" s="67"/>
    </row>
    <row r="285" spans="1:9" s="56" customFormat="1" ht="11.25" hidden="1" customHeight="1" x14ac:dyDescent="0.2">
      <c r="A285" s="106" t="s">
        <v>326</v>
      </c>
      <c r="B285" s="65"/>
      <c r="C285" s="65"/>
      <c r="D285" s="65"/>
      <c r="E285" s="65">
        <f>SUM(C285:D285)</f>
        <v>0</v>
      </c>
      <c r="F285" s="65">
        <f>B285-E285</f>
        <v>0</v>
      </c>
      <c r="G285" s="65">
        <f>B285-C285</f>
        <v>0</v>
      </c>
      <c r="H285" s="60" t="e">
        <f>E285/B285*100</f>
        <v>#DIV/0!</v>
      </c>
      <c r="I285" s="61"/>
    </row>
    <row r="286" spans="1:9" s="56" customFormat="1" ht="11.25" hidden="1" customHeight="1" x14ac:dyDescent="0.2">
      <c r="A286" s="63"/>
      <c r="B286" s="65"/>
      <c r="C286" s="65"/>
      <c r="D286" s="65"/>
      <c r="E286" s="65"/>
      <c r="F286" s="65"/>
      <c r="G286" s="65"/>
      <c r="H286" s="66"/>
      <c r="I286" s="67"/>
    </row>
    <row r="287" spans="1:9" s="56" customFormat="1" ht="11.25" hidden="1" customHeight="1" x14ac:dyDescent="0.2">
      <c r="A287" s="63" t="s">
        <v>327</v>
      </c>
      <c r="B287" s="65"/>
      <c r="C287" s="65"/>
      <c r="D287" s="65"/>
      <c r="E287" s="65">
        <f>SUM(C287:D287)</f>
        <v>0</v>
      </c>
      <c r="F287" s="65">
        <f>B287-E287</f>
        <v>0</v>
      </c>
      <c r="G287" s="65">
        <f>B287-C287</f>
        <v>0</v>
      </c>
      <c r="H287" s="60" t="e">
        <f>E287/B287*100</f>
        <v>#DIV/0!</v>
      </c>
      <c r="I287" s="61"/>
    </row>
    <row r="288" spans="1:9" s="56" customFormat="1" ht="11.25" hidden="1" customHeight="1" x14ac:dyDescent="0.2">
      <c r="A288" s="63"/>
      <c r="B288" s="65"/>
      <c r="C288" s="65"/>
      <c r="D288" s="65"/>
      <c r="E288" s="65"/>
      <c r="F288" s="65"/>
      <c r="G288" s="65"/>
      <c r="H288" s="66"/>
      <c r="I288" s="67"/>
    </row>
    <row r="289" spans="1:9" s="56" customFormat="1" ht="11.25" hidden="1" customHeight="1" x14ac:dyDescent="0.2">
      <c r="A289" s="63" t="s">
        <v>328</v>
      </c>
      <c r="B289" s="65"/>
      <c r="C289" s="65"/>
      <c r="D289" s="65"/>
      <c r="E289" s="65">
        <f>SUM(C289:D289)</f>
        <v>0</v>
      </c>
      <c r="F289" s="65">
        <f>B289-E289</f>
        <v>0</v>
      </c>
      <c r="G289" s="65">
        <f>B289-C289</f>
        <v>0</v>
      </c>
      <c r="H289" s="66" t="e">
        <f>E289/B289*100</f>
        <v>#DIV/0!</v>
      </c>
      <c r="I289" s="67"/>
    </row>
    <row r="290" spans="1:9" s="56" customFormat="1" ht="11.25" hidden="1" customHeight="1" x14ac:dyDescent="0.2">
      <c r="A290" s="63"/>
      <c r="B290" s="65"/>
      <c r="C290" s="65"/>
      <c r="D290" s="65"/>
      <c r="E290" s="65"/>
      <c r="F290" s="65"/>
      <c r="G290" s="65"/>
      <c r="H290" s="66"/>
      <c r="I290" s="67"/>
    </row>
    <row r="291" spans="1:9" s="56" customFormat="1" ht="11.25" hidden="1" customHeight="1" x14ac:dyDescent="0.2">
      <c r="A291" s="63" t="s">
        <v>329</v>
      </c>
      <c r="B291" s="65"/>
      <c r="C291" s="65"/>
      <c r="D291" s="65"/>
      <c r="E291" s="65">
        <f>SUM(C291:D291)</f>
        <v>0</v>
      </c>
      <c r="F291" s="65">
        <f>B291-E291</f>
        <v>0</v>
      </c>
      <c r="G291" s="65">
        <f>B291-C291</f>
        <v>0</v>
      </c>
      <c r="H291" s="66" t="e">
        <f>E291/B291*100</f>
        <v>#DIV/0!</v>
      </c>
      <c r="I291" s="67"/>
    </row>
    <row r="292" spans="1:9" s="56" customFormat="1" ht="12" hidden="1" x14ac:dyDescent="0.2">
      <c r="A292" s="63"/>
      <c r="B292" s="65"/>
      <c r="C292" s="65"/>
      <c r="D292" s="65"/>
      <c r="E292" s="65"/>
      <c r="F292" s="65"/>
      <c r="G292" s="65"/>
      <c r="H292" s="66"/>
      <c r="I292" s="67"/>
    </row>
    <row r="293" spans="1:9" s="56" customFormat="1" ht="11.25" hidden="1" customHeight="1" x14ac:dyDescent="0.2">
      <c r="A293" s="106" t="s">
        <v>330</v>
      </c>
      <c r="B293" s="65"/>
      <c r="C293" s="65"/>
      <c r="D293" s="65"/>
      <c r="E293" s="65">
        <f>SUM(C293:D293)</f>
        <v>0</v>
      </c>
      <c r="F293" s="65">
        <f>B293-E293</f>
        <v>0</v>
      </c>
      <c r="G293" s="65">
        <f>B293-C293</f>
        <v>0</v>
      </c>
      <c r="H293" s="60" t="e">
        <f>E293/B293*100</f>
        <v>#DIV/0!</v>
      </c>
      <c r="I293" s="61"/>
    </row>
    <row r="294" spans="1:9" s="56" customFormat="1" ht="11.25" hidden="1" customHeight="1" x14ac:dyDescent="0.2">
      <c r="A294" s="63"/>
      <c r="B294" s="65"/>
      <c r="C294" s="65"/>
      <c r="D294" s="65"/>
      <c r="E294" s="65"/>
      <c r="F294" s="65"/>
      <c r="G294" s="65"/>
      <c r="H294" s="66"/>
      <c r="I294" s="67"/>
    </row>
    <row r="295" spans="1:9" s="56" customFormat="1" ht="12" hidden="1" x14ac:dyDescent="0.2">
      <c r="A295" s="63" t="s">
        <v>331</v>
      </c>
      <c r="B295" s="65"/>
      <c r="C295" s="65"/>
      <c r="D295" s="65"/>
      <c r="E295" s="65">
        <f>SUM(C295:D295)</f>
        <v>0</v>
      </c>
      <c r="F295" s="65">
        <f>B295-E295</f>
        <v>0</v>
      </c>
      <c r="G295" s="65">
        <f>B295-C295</f>
        <v>0</v>
      </c>
      <c r="H295" s="60" t="e">
        <f>E295/B295*100</f>
        <v>#DIV/0!</v>
      </c>
      <c r="I295" s="61"/>
    </row>
    <row r="296" spans="1:9" s="56" customFormat="1" ht="11.25" hidden="1" customHeight="1" x14ac:dyDescent="0.2">
      <c r="A296" s="63"/>
      <c r="B296" s="65"/>
      <c r="C296" s="65"/>
      <c r="D296" s="65"/>
      <c r="E296" s="65"/>
      <c r="F296" s="65"/>
      <c r="G296" s="65"/>
      <c r="H296" s="66"/>
      <c r="I296" s="67"/>
    </row>
    <row r="297" spans="1:9" s="56" customFormat="1" ht="11.25" hidden="1" customHeight="1" x14ac:dyDescent="0.2">
      <c r="A297" s="63" t="s">
        <v>332</v>
      </c>
      <c r="B297" s="65"/>
      <c r="C297" s="65"/>
      <c r="D297" s="65"/>
      <c r="E297" s="65"/>
      <c r="F297" s="65"/>
      <c r="G297" s="65"/>
      <c r="H297" s="60"/>
      <c r="I297" s="61"/>
    </row>
    <row r="298" spans="1:9" s="56" customFormat="1" ht="12" hidden="1" x14ac:dyDescent="0.2">
      <c r="A298" s="63"/>
      <c r="B298" s="65"/>
      <c r="C298" s="65"/>
      <c r="D298" s="65"/>
      <c r="E298" s="65"/>
      <c r="F298" s="65"/>
      <c r="G298" s="65"/>
      <c r="H298" s="66"/>
      <c r="I298" s="67"/>
    </row>
    <row r="299" spans="1:9" s="56" customFormat="1" ht="11.25" hidden="1" customHeight="1" x14ac:dyDescent="0.2">
      <c r="A299" s="106" t="s">
        <v>333</v>
      </c>
      <c r="B299" s="69"/>
      <c r="C299" s="69"/>
      <c r="D299" s="69"/>
      <c r="E299" s="69">
        <f>SUM(C299:D299)</f>
        <v>0</v>
      </c>
      <c r="F299" s="69">
        <f>B299-E299</f>
        <v>0</v>
      </c>
      <c r="G299" s="69">
        <f>B299-C299</f>
        <v>0</v>
      </c>
      <c r="H299" s="60" t="e">
        <f>E299/B299*100</f>
        <v>#DIV/0!</v>
      </c>
      <c r="I299" s="61"/>
    </row>
    <row r="300" spans="1:9" s="56" customFormat="1" ht="11.25" hidden="1" customHeight="1" x14ac:dyDescent="0.2">
      <c r="A300" s="63"/>
      <c r="B300" s="69"/>
      <c r="C300" s="69"/>
      <c r="D300" s="69"/>
      <c r="E300" s="69"/>
      <c r="F300" s="69"/>
      <c r="G300" s="69"/>
      <c r="H300" s="60"/>
      <c r="I300" s="61"/>
    </row>
    <row r="301" spans="1:9" s="56" customFormat="1" ht="11.25" customHeight="1" x14ac:dyDescent="0.2">
      <c r="A301" s="105"/>
      <c r="B301" s="89"/>
      <c r="C301" s="89"/>
      <c r="D301" s="89"/>
      <c r="E301" s="89"/>
      <c r="F301" s="89"/>
      <c r="G301" s="89"/>
      <c r="H301" s="60"/>
      <c r="I301" s="61"/>
    </row>
    <row r="302" spans="1:9" s="56" customFormat="1" ht="11.25" customHeight="1" x14ac:dyDescent="0.2">
      <c r="A302" s="57" t="s">
        <v>334</v>
      </c>
      <c r="B302" s="107">
        <f t="shared" ref="B302:G302" si="77">SUM(B279:B299)+B269+B271</f>
        <v>536453205.44717002</v>
      </c>
      <c r="C302" s="107">
        <f t="shared" si="77"/>
        <v>535521091.33716005</v>
      </c>
      <c r="D302" s="107">
        <f t="shared" si="77"/>
        <v>67294.283509999994</v>
      </c>
      <c r="E302" s="107">
        <f t="shared" si="77"/>
        <v>535588385.62067008</v>
      </c>
      <c r="F302" s="107">
        <f t="shared" si="77"/>
        <v>864819.82649989426</v>
      </c>
      <c r="G302" s="107">
        <f t="shared" si="77"/>
        <v>932114.11000992032</v>
      </c>
      <c r="H302" s="60">
        <f>E302/B302*100</f>
        <v>99.83878932631616</v>
      </c>
      <c r="I302" s="61"/>
    </row>
    <row r="303" spans="1:9" s="56" customFormat="1" ht="11.25" hidden="1" customHeight="1" x14ac:dyDescent="0.2">
      <c r="A303" s="63"/>
      <c r="B303" s="69"/>
      <c r="C303" s="69"/>
      <c r="D303" s="69"/>
      <c r="E303" s="69"/>
      <c r="F303" s="69"/>
      <c r="G303" s="69"/>
      <c r="H303" s="60"/>
      <c r="I303" s="61"/>
    </row>
    <row r="304" spans="1:9" s="56" customFormat="1" ht="11.25" hidden="1" customHeight="1" x14ac:dyDescent="0.2">
      <c r="A304" s="97" t="s">
        <v>335</v>
      </c>
      <c r="B304" s="71">
        <f t="shared" ref="B304:G304" si="78">+B302+B266</f>
        <v>1997014724.9966912</v>
      </c>
      <c r="C304" s="71">
        <f t="shared" si="78"/>
        <v>1802238774.5066099</v>
      </c>
      <c r="D304" s="71">
        <f t="shared" si="78"/>
        <v>29737210.313060004</v>
      </c>
      <c r="E304" s="71">
        <f t="shared" si="78"/>
        <v>1831975984.8196704</v>
      </c>
      <c r="F304" s="71">
        <f t="shared" si="78"/>
        <v>165038740.17702109</v>
      </c>
      <c r="G304" s="71">
        <f t="shared" si="78"/>
        <v>194775950.49008101</v>
      </c>
      <c r="H304" s="96">
        <f>E304/B304*100</f>
        <v>91.735727427984074</v>
      </c>
      <c r="I304" s="61"/>
    </row>
    <row r="305" spans="1:9" s="56" customFormat="1" ht="11.25" hidden="1" customHeight="1" x14ac:dyDescent="0.2">
      <c r="A305" s="63"/>
      <c r="B305" s="69"/>
      <c r="C305" s="69"/>
      <c r="D305" s="69"/>
      <c r="E305" s="69"/>
      <c r="F305" s="69"/>
      <c r="G305" s="69"/>
      <c r="H305" s="60"/>
      <c r="I305" s="61"/>
    </row>
    <row r="306" spans="1:9" s="56" customFormat="1" ht="11.25" hidden="1" customHeight="1" x14ac:dyDescent="0.2">
      <c r="A306" s="97" t="s">
        <v>336</v>
      </c>
      <c r="B306" s="69"/>
      <c r="C306" s="69"/>
      <c r="D306" s="69"/>
      <c r="E306" s="69"/>
      <c r="F306" s="69"/>
      <c r="G306" s="69"/>
      <c r="H306" s="60"/>
      <c r="I306" s="61"/>
    </row>
    <row r="307" spans="1:9" s="56" customFormat="1" ht="11.25" hidden="1" customHeight="1" x14ac:dyDescent="0.2">
      <c r="A307" s="97" t="s">
        <v>337</v>
      </c>
      <c r="B307" s="65"/>
      <c r="C307" s="65"/>
      <c r="D307" s="65"/>
      <c r="E307" s="65"/>
      <c r="F307" s="65"/>
      <c r="G307" s="65"/>
      <c r="H307" s="66"/>
      <c r="I307" s="67"/>
    </row>
    <row r="308" spans="1:9" s="56" customFormat="1" ht="11.25" hidden="1" customHeight="1" x14ac:dyDescent="0.2">
      <c r="A308" s="63" t="s">
        <v>338</v>
      </c>
      <c r="B308" s="69"/>
      <c r="C308" s="69"/>
      <c r="D308" s="69"/>
      <c r="E308" s="65">
        <f t="shared" ref="E308:E316" si="79">SUM(C308:D308)</f>
        <v>0</v>
      </c>
      <c r="F308" s="65">
        <f t="shared" ref="F308:F316" si="80">B308-E308</f>
        <v>0</v>
      </c>
      <c r="G308" s="65">
        <f t="shared" ref="G308:G316" si="81">B308-C308</f>
        <v>0</v>
      </c>
      <c r="H308" s="66" t="e">
        <f t="shared" ref="H308:H317" si="82">E308/B308*100</f>
        <v>#DIV/0!</v>
      </c>
      <c r="I308" s="67"/>
    </row>
    <row r="309" spans="1:9" s="56" customFormat="1" ht="11.25" hidden="1" customHeight="1" x14ac:dyDescent="0.2">
      <c r="A309" s="63" t="s">
        <v>339</v>
      </c>
      <c r="B309" s="65"/>
      <c r="C309" s="65"/>
      <c r="D309" s="65"/>
      <c r="E309" s="65">
        <f t="shared" si="79"/>
        <v>0</v>
      </c>
      <c r="F309" s="65">
        <f t="shared" si="80"/>
        <v>0</v>
      </c>
      <c r="G309" s="65">
        <f t="shared" si="81"/>
        <v>0</v>
      </c>
      <c r="H309" s="66" t="e">
        <f t="shared" si="82"/>
        <v>#DIV/0!</v>
      </c>
      <c r="I309" s="67"/>
    </row>
    <row r="310" spans="1:9" s="56" customFormat="1" ht="11.25" hidden="1" customHeight="1" x14ac:dyDescent="0.2">
      <c r="A310" s="63" t="s">
        <v>340</v>
      </c>
      <c r="B310" s="65"/>
      <c r="C310" s="65"/>
      <c r="D310" s="65"/>
      <c r="E310" s="65">
        <f t="shared" si="79"/>
        <v>0</v>
      </c>
      <c r="F310" s="65">
        <f t="shared" si="80"/>
        <v>0</v>
      </c>
      <c r="G310" s="65">
        <f t="shared" si="81"/>
        <v>0</v>
      </c>
      <c r="H310" s="66" t="e">
        <f t="shared" si="82"/>
        <v>#DIV/0!</v>
      </c>
      <c r="I310" s="67"/>
    </row>
    <row r="311" spans="1:9" s="56" customFormat="1" ht="11.25" hidden="1" customHeight="1" x14ac:dyDescent="0.2">
      <c r="A311" s="63" t="s">
        <v>341</v>
      </c>
      <c r="B311" s="65"/>
      <c r="C311" s="65"/>
      <c r="D311" s="65"/>
      <c r="E311" s="65">
        <f t="shared" si="79"/>
        <v>0</v>
      </c>
      <c r="F311" s="65">
        <f t="shared" si="80"/>
        <v>0</v>
      </c>
      <c r="G311" s="65">
        <f t="shared" si="81"/>
        <v>0</v>
      </c>
      <c r="H311" s="66" t="e">
        <f t="shared" si="82"/>
        <v>#DIV/0!</v>
      </c>
      <c r="I311" s="67"/>
    </row>
    <row r="312" spans="1:9" s="56" customFormat="1" ht="11.25" hidden="1" customHeight="1" x14ac:dyDescent="0.2">
      <c r="A312" s="63" t="s">
        <v>342</v>
      </c>
      <c r="B312" s="65"/>
      <c r="C312" s="65"/>
      <c r="D312" s="65"/>
      <c r="E312" s="65">
        <f t="shared" si="79"/>
        <v>0</v>
      </c>
      <c r="F312" s="65">
        <f t="shared" si="80"/>
        <v>0</v>
      </c>
      <c r="G312" s="65">
        <f t="shared" si="81"/>
        <v>0</v>
      </c>
      <c r="H312" s="66" t="e">
        <f t="shared" si="82"/>
        <v>#DIV/0!</v>
      </c>
      <c r="I312" s="67"/>
    </row>
    <row r="313" spans="1:9" s="56" customFormat="1" ht="11.25" hidden="1" customHeight="1" x14ac:dyDescent="0.2">
      <c r="A313" s="63" t="s">
        <v>343</v>
      </c>
      <c r="B313" s="65"/>
      <c r="C313" s="65"/>
      <c r="D313" s="65"/>
      <c r="E313" s="65">
        <f t="shared" si="79"/>
        <v>0</v>
      </c>
      <c r="F313" s="65">
        <f t="shared" si="80"/>
        <v>0</v>
      </c>
      <c r="G313" s="65">
        <f t="shared" si="81"/>
        <v>0</v>
      </c>
      <c r="H313" s="66" t="e">
        <f t="shared" si="82"/>
        <v>#DIV/0!</v>
      </c>
      <c r="I313" s="67"/>
    </row>
    <row r="314" spans="1:9" s="56" customFormat="1" ht="11.25" hidden="1" customHeight="1" x14ac:dyDescent="0.2">
      <c r="A314" s="63" t="s">
        <v>344</v>
      </c>
      <c r="B314" s="65"/>
      <c r="C314" s="65"/>
      <c r="D314" s="65"/>
      <c r="E314" s="65">
        <f t="shared" si="79"/>
        <v>0</v>
      </c>
      <c r="F314" s="65">
        <f t="shared" si="80"/>
        <v>0</v>
      </c>
      <c r="G314" s="65">
        <f t="shared" si="81"/>
        <v>0</v>
      </c>
      <c r="H314" s="66" t="e">
        <f t="shared" si="82"/>
        <v>#DIV/0!</v>
      </c>
      <c r="I314" s="67"/>
    </row>
    <row r="315" spans="1:9" s="56" customFormat="1" ht="12" hidden="1" x14ac:dyDescent="0.2">
      <c r="A315" s="63" t="s">
        <v>345</v>
      </c>
      <c r="B315" s="65"/>
      <c r="C315" s="65"/>
      <c r="D315" s="65"/>
      <c r="E315" s="69">
        <f t="shared" si="79"/>
        <v>0</v>
      </c>
      <c r="F315" s="69">
        <f t="shared" si="80"/>
        <v>0</v>
      </c>
      <c r="G315" s="69">
        <f t="shared" si="81"/>
        <v>0</v>
      </c>
      <c r="H315" s="60" t="e">
        <f t="shared" si="82"/>
        <v>#DIV/0!</v>
      </c>
      <c r="I315" s="61"/>
    </row>
    <row r="316" spans="1:9" s="56" customFormat="1" ht="12" hidden="1" x14ac:dyDescent="0.2">
      <c r="A316" s="63" t="s">
        <v>346</v>
      </c>
      <c r="B316" s="69"/>
      <c r="C316" s="69"/>
      <c r="D316" s="69"/>
      <c r="E316" s="71">
        <f t="shared" si="79"/>
        <v>0</v>
      </c>
      <c r="F316" s="71">
        <f t="shared" si="80"/>
        <v>0</v>
      </c>
      <c r="G316" s="71">
        <f t="shared" si="81"/>
        <v>0</v>
      </c>
      <c r="H316" s="96" t="e">
        <f t="shared" si="82"/>
        <v>#DIV/0!</v>
      </c>
      <c r="I316" s="61"/>
    </row>
    <row r="317" spans="1:9" s="56" customFormat="1" ht="11.25" hidden="1" customHeight="1" x14ac:dyDescent="0.2">
      <c r="A317" s="108" t="s">
        <v>347</v>
      </c>
      <c r="B317" s="71">
        <f t="shared" ref="B317:G317" si="83">SUM(B308:B316)</f>
        <v>0</v>
      </c>
      <c r="C317" s="71">
        <f t="shared" si="83"/>
        <v>0</v>
      </c>
      <c r="D317" s="71">
        <f t="shared" si="83"/>
        <v>0</v>
      </c>
      <c r="E317" s="71">
        <f t="shared" si="83"/>
        <v>0</v>
      </c>
      <c r="F317" s="71">
        <f t="shared" si="83"/>
        <v>0</v>
      </c>
      <c r="G317" s="71">
        <f t="shared" si="83"/>
        <v>0</v>
      </c>
      <c r="H317" s="96" t="e">
        <f t="shared" si="82"/>
        <v>#DIV/0!</v>
      </c>
      <c r="I317" s="61"/>
    </row>
    <row r="318" spans="1:9" s="111" customFormat="1" ht="16.5" customHeight="1" x14ac:dyDescent="0.2">
      <c r="A318" s="109"/>
      <c r="B318" s="70"/>
      <c r="C318" s="70"/>
      <c r="D318" s="70"/>
      <c r="E318" s="70"/>
      <c r="F318" s="70"/>
      <c r="G318" s="70"/>
      <c r="H318" s="61"/>
      <c r="I318" s="110"/>
    </row>
    <row r="319" spans="1:9" ht="12.75" thickBot="1" x14ac:dyDescent="0.25">
      <c r="A319" s="112" t="s">
        <v>348</v>
      </c>
      <c r="B319" s="113">
        <f t="shared" ref="B319:G319" si="84">+B317+B304</f>
        <v>1997014724.9966912</v>
      </c>
      <c r="C319" s="113">
        <f t="shared" si="84"/>
        <v>1802238774.5066099</v>
      </c>
      <c r="D319" s="113">
        <f t="shared" si="84"/>
        <v>29737210.313060004</v>
      </c>
      <c r="E319" s="113">
        <f t="shared" si="84"/>
        <v>1831975984.8196704</v>
      </c>
      <c r="F319" s="113">
        <f t="shared" si="84"/>
        <v>165038740.17702109</v>
      </c>
      <c r="G319" s="113">
        <f t="shared" si="84"/>
        <v>194775950.49008101</v>
      </c>
      <c r="H319" s="114">
        <f>E319/B319*100</f>
        <v>91.735727427984074</v>
      </c>
    </row>
    <row r="320" spans="1:9" ht="23.25" customHeight="1" thickTop="1" x14ac:dyDescent="0.2">
      <c r="A320" s="116"/>
      <c r="B320" s="116"/>
      <c r="C320" s="116"/>
      <c r="D320" s="116"/>
      <c r="E320" s="116"/>
      <c r="F320" s="116"/>
      <c r="G320" s="117"/>
      <c r="H320" s="116"/>
      <c r="I320" s="118"/>
    </row>
    <row r="321" spans="1:9" ht="21" customHeight="1" x14ac:dyDescent="0.2">
      <c r="A321" s="123" t="s">
        <v>349</v>
      </c>
      <c r="B321" s="123"/>
      <c r="C321" s="123"/>
      <c r="D321" s="123"/>
      <c r="E321" s="123"/>
      <c r="F321" s="123"/>
      <c r="G321" s="123"/>
      <c r="H321" s="123"/>
    </row>
    <row r="322" spans="1:9" ht="12.75" customHeight="1" x14ac:dyDescent="0.2">
      <c r="A322" s="124" t="s">
        <v>350</v>
      </c>
      <c r="B322" s="124"/>
      <c r="C322" s="124"/>
      <c r="D322" s="124"/>
      <c r="E322" s="124"/>
      <c r="F322" s="124"/>
      <c r="G322" s="124"/>
      <c r="H322" s="124"/>
      <c r="I322" s="118"/>
    </row>
    <row r="323" spans="1:9" ht="21.75" customHeight="1" x14ac:dyDescent="0.2">
      <c r="A323" s="125" t="s">
        <v>351</v>
      </c>
      <c r="B323" s="125"/>
      <c r="C323" s="125"/>
      <c r="D323" s="125"/>
      <c r="E323" s="125"/>
      <c r="F323" s="125"/>
      <c r="G323" s="125"/>
      <c r="H323" s="125"/>
    </row>
    <row r="324" spans="1:9" x14ac:dyDescent="0.2">
      <c r="A324" s="124" t="s">
        <v>352</v>
      </c>
      <c r="B324" s="124"/>
      <c r="C324" s="124"/>
      <c r="D324" s="124"/>
      <c r="E324" s="124"/>
      <c r="F324" s="124"/>
      <c r="G324" s="124"/>
      <c r="H324" s="124"/>
    </row>
    <row r="325" spans="1:9" x14ac:dyDescent="0.2">
      <c r="A325" s="124" t="s">
        <v>353</v>
      </c>
      <c r="B325" s="124"/>
      <c r="C325" s="124"/>
      <c r="D325" s="124"/>
      <c r="E325" s="124"/>
      <c r="F325" s="124"/>
      <c r="G325" s="124"/>
      <c r="H325" s="124"/>
    </row>
    <row r="326" spans="1:9" x14ac:dyDescent="0.2">
      <c r="A326" s="124" t="s">
        <v>354</v>
      </c>
      <c r="B326" s="124"/>
      <c r="C326" s="124"/>
      <c r="D326" s="124"/>
      <c r="E326" s="124"/>
      <c r="F326" s="124"/>
      <c r="G326" s="124"/>
      <c r="H326" s="124"/>
    </row>
    <row r="327" spans="1:9" x14ac:dyDescent="0.2">
      <c r="A327" s="122" t="s">
        <v>355</v>
      </c>
      <c r="B327" s="122"/>
      <c r="C327" s="122"/>
      <c r="D327" s="122"/>
      <c r="E327" s="122"/>
      <c r="F327" s="122"/>
      <c r="G327" s="122"/>
      <c r="H327" s="122"/>
    </row>
  </sheetData>
  <mergeCells count="13">
    <mergeCell ref="H6:H7"/>
    <mergeCell ref="A5:A7"/>
    <mergeCell ref="B6:B7"/>
    <mergeCell ref="C6:E6"/>
    <mergeCell ref="F6:F7"/>
    <mergeCell ref="G6:G7"/>
    <mergeCell ref="A327:H327"/>
    <mergeCell ref="A321:H321"/>
    <mergeCell ref="A322:H322"/>
    <mergeCell ref="A323:H323"/>
    <mergeCell ref="A324:H324"/>
    <mergeCell ref="A325:H325"/>
    <mergeCell ref="A326:H326"/>
  </mergeCells>
  <printOptions horizontalCentered="1"/>
  <pageMargins left="0.4" right="0.4" top="0.3" bottom="0.4" header="0.2" footer="0.18"/>
  <pageSetup paperSize="9" scale="81" orientation="portrait" r:id="rId1"/>
  <headerFooter alignWithMargins="0">
    <oddFooter>Page &amp;P of &amp;N</oddFooter>
  </headerFooter>
  <rowBreaks count="3" manualBreakCount="3">
    <brk id="85" max="7" man="1"/>
    <brk id="162" max="7" man="1"/>
    <brk id="23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tabSelected="1" topLeftCell="A7" zoomScaleNormal="100" workbookViewId="0">
      <selection activeCell="M22" sqref="M22"/>
    </sheetView>
  </sheetViews>
  <sheetFormatPr defaultRowHeight="12.75" x14ac:dyDescent="0.2"/>
  <cols>
    <col min="1" max="1" width="38.7109375" customWidth="1"/>
    <col min="2" max="2" width="11.5703125" bestFit="1" customWidth="1"/>
    <col min="3" max="3" width="10" bestFit="1" customWidth="1"/>
    <col min="4" max="9" width="10" customWidth="1"/>
    <col min="10" max="10" width="12.5703125" customWidth="1"/>
    <col min="11" max="11" width="13.42578125" customWidth="1"/>
    <col min="12" max="12" width="16.140625" customWidth="1"/>
    <col min="14" max="14" width="9.42578125" bestFit="1" customWidth="1"/>
    <col min="15" max="15" width="10.28515625" bestFit="1" customWidth="1"/>
    <col min="18" max="23" width="11" customWidth="1"/>
  </cols>
  <sheetData>
    <row r="1" spans="1:23" x14ac:dyDescent="0.2">
      <c r="A1" t="s">
        <v>18</v>
      </c>
    </row>
    <row r="2" spans="1:23" x14ac:dyDescent="0.2">
      <c r="A2" t="s">
        <v>0</v>
      </c>
    </row>
    <row r="3" spans="1:23" x14ac:dyDescent="0.2">
      <c r="A3" t="s">
        <v>1</v>
      </c>
      <c r="N3" t="s">
        <v>2</v>
      </c>
    </row>
    <row r="4" spans="1:23" x14ac:dyDescent="0.2">
      <c r="B4" s="1" t="s">
        <v>3</v>
      </c>
      <c r="C4" s="1" t="s">
        <v>4</v>
      </c>
      <c r="D4" s="1" t="s">
        <v>5</v>
      </c>
      <c r="E4" s="1" t="s">
        <v>6</v>
      </c>
      <c r="F4" s="1" t="s">
        <v>9</v>
      </c>
      <c r="G4" s="1" t="s">
        <v>10</v>
      </c>
      <c r="H4" s="1" t="s">
        <v>11</v>
      </c>
      <c r="I4" s="1" t="s">
        <v>14</v>
      </c>
      <c r="J4" s="1" t="s">
        <v>15</v>
      </c>
      <c r="K4" s="1" t="s">
        <v>16</v>
      </c>
      <c r="L4" s="1" t="s">
        <v>17</v>
      </c>
      <c r="N4" s="1" t="s">
        <v>3</v>
      </c>
      <c r="O4" s="1" t="s">
        <v>4</v>
      </c>
      <c r="P4" s="1" t="s">
        <v>5</v>
      </c>
      <c r="Q4" s="1" t="s">
        <v>6</v>
      </c>
      <c r="R4" s="1" t="s">
        <v>9</v>
      </c>
      <c r="S4" s="1" t="s">
        <v>10</v>
      </c>
      <c r="T4" s="1" t="s">
        <v>11</v>
      </c>
      <c r="U4" s="1" t="s">
        <v>14</v>
      </c>
      <c r="V4" s="1" t="s">
        <v>15</v>
      </c>
      <c r="W4" s="1" t="s">
        <v>16</v>
      </c>
    </row>
    <row r="5" spans="1:23" x14ac:dyDescent="0.2">
      <c r="A5" t="s">
        <v>7</v>
      </c>
      <c r="B5" s="2">
        <v>145641.21</v>
      </c>
      <c r="C5" s="2">
        <v>178323.30499999999</v>
      </c>
      <c r="D5" s="2">
        <v>161759.97700000001</v>
      </c>
      <c r="E5" s="2">
        <v>212547.00899999999</v>
      </c>
      <c r="F5" s="2">
        <v>222525.052</v>
      </c>
      <c r="G5" s="2">
        <v>214363.27</v>
      </c>
      <c r="H5" s="2">
        <v>227693.245</v>
      </c>
      <c r="I5" s="2">
        <v>196017.93100000001</v>
      </c>
      <c r="J5" s="2">
        <v>177772.48800000001</v>
      </c>
      <c r="K5" s="2">
        <v>260371.234</v>
      </c>
      <c r="L5" s="2">
        <f>SUM(B5:K5)</f>
        <v>1997014.7210000001</v>
      </c>
      <c r="M5" s="2"/>
      <c r="N5" s="2">
        <f>B5</f>
        <v>145641.21</v>
      </c>
      <c r="O5" s="2">
        <f t="shared" ref="O5:W6" si="0">+N5+C5</f>
        <v>323964.51500000001</v>
      </c>
      <c r="P5" s="2">
        <f t="shared" si="0"/>
        <v>485724.49200000003</v>
      </c>
      <c r="Q5" s="2">
        <f t="shared" si="0"/>
        <v>698271.50100000005</v>
      </c>
      <c r="R5" s="2">
        <f t="shared" si="0"/>
        <v>920796.55300000007</v>
      </c>
      <c r="S5" s="2">
        <f t="shared" si="0"/>
        <v>1135159.8230000001</v>
      </c>
      <c r="T5" s="2">
        <f t="shared" si="0"/>
        <v>1362853.068</v>
      </c>
      <c r="U5" s="2">
        <f t="shared" si="0"/>
        <v>1558870.9990000001</v>
      </c>
      <c r="V5" s="2">
        <f t="shared" si="0"/>
        <v>1736643.4870000002</v>
      </c>
      <c r="W5" s="2">
        <f t="shared" si="0"/>
        <v>1997014.7210000001</v>
      </c>
    </row>
    <row r="6" spans="1:23" x14ac:dyDescent="0.2">
      <c r="A6" t="s">
        <v>8</v>
      </c>
      <c r="B6" s="2">
        <v>110233.746</v>
      </c>
      <c r="C6" s="2">
        <v>146679.62899999999</v>
      </c>
      <c r="D6" s="2">
        <v>196607.535</v>
      </c>
      <c r="E6" s="2">
        <v>143672.31200000001</v>
      </c>
      <c r="F6" s="2">
        <v>217854.44899999999</v>
      </c>
      <c r="G6" s="2">
        <v>258445.59899999999</v>
      </c>
      <c r="H6" s="2">
        <v>176099.23300000001</v>
      </c>
      <c r="I6" s="2">
        <v>166131.83199999999</v>
      </c>
      <c r="J6" s="2">
        <v>230662.84599999999</v>
      </c>
      <c r="K6" s="2">
        <v>185588.8</v>
      </c>
      <c r="L6" s="2">
        <f>SUM(B6:K6)</f>
        <v>1831975.9809999999</v>
      </c>
      <c r="M6" s="2"/>
      <c r="N6" s="2">
        <f>B6</f>
        <v>110233.746</v>
      </c>
      <c r="O6" s="2">
        <f t="shared" si="0"/>
        <v>256913.375</v>
      </c>
      <c r="P6" s="2">
        <f t="shared" si="0"/>
        <v>453520.91000000003</v>
      </c>
      <c r="Q6" s="2">
        <f t="shared" si="0"/>
        <v>597193.22200000007</v>
      </c>
      <c r="R6" s="2">
        <f t="shared" si="0"/>
        <v>815047.67100000009</v>
      </c>
      <c r="S6" s="2">
        <f t="shared" si="0"/>
        <v>1073493.27</v>
      </c>
      <c r="T6" s="2">
        <f t="shared" si="0"/>
        <v>1249592.503</v>
      </c>
      <c r="U6" s="2">
        <f t="shared" si="0"/>
        <v>1415724.335</v>
      </c>
      <c r="V6" s="2">
        <f t="shared" si="0"/>
        <v>1646387.1809999999</v>
      </c>
      <c r="W6" s="2">
        <f t="shared" si="0"/>
        <v>1831975.9809999999</v>
      </c>
    </row>
    <row r="7" spans="1:23" x14ac:dyDescent="0.2">
      <c r="A7" t="s">
        <v>12</v>
      </c>
      <c r="B7" s="4">
        <f t="shared" ref="B7:H7" si="1">+B6/B5*100</f>
        <v>75.688567816760113</v>
      </c>
      <c r="C7" s="4">
        <f t="shared" si="1"/>
        <v>82.254884744313145</v>
      </c>
      <c r="D7" s="4">
        <f t="shared" si="1"/>
        <v>121.54275652499629</v>
      </c>
      <c r="E7" s="4">
        <f t="shared" si="1"/>
        <v>67.595546357464869</v>
      </c>
      <c r="F7" s="4">
        <f t="shared" si="1"/>
        <v>97.901088907508722</v>
      </c>
      <c r="G7" s="4">
        <f t="shared" si="1"/>
        <v>120.56431076088734</v>
      </c>
      <c r="H7" s="4">
        <f t="shared" si="1"/>
        <v>77.340560981508261</v>
      </c>
      <c r="I7" s="4">
        <f>+I6/I5*100</f>
        <v>84.753385138015759</v>
      </c>
      <c r="J7" s="4">
        <f>+J6/J5*100</f>
        <v>129.75171163717977</v>
      </c>
      <c r="K7" s="4">
        <f>+K6/K5*100</f>
        <v>71.278534555779686</v>
      </c>
      <c r="L7" s="4">
        <f>+L6/L5*100</f>
        <v>91.735727420308777</v>
      </c>
      <c r="M7" s="3"/>
      <c r="N7" s="3"/>
      <c r="O7" s="3"/>
      <c r="P7" s="3"/>
      <c r="Q7" s="3"/>
      <c r="R7" s="3"/>
      <c r="S7" s="3"/>
      <c r="T7" s="3"/>
      <c r="U7" s="3"/>
      <c r="V7" s="3"/>
      <c r="W7" s="3"/>
    </row>
    <row r="8" spans="1:23" x14ac:dyDescent="0.2">
      <c r="A8" t="s">
        <v>13</v>
      </c>
      <c r="B8" s="4">
        <f t="shared" ref="B8:K8" si="2">N8</f>
        <v>75.688567816760113</v>
      </c>
      <c r="C8" s="4">
        <f t="shared" si="2"/>
        <v>79.30293692813855</v>
      </c>
      <c r="D8" s="4">
        <f t="shared" si="2"/>
        <v>93.369990080714317</v>
      </c>
      <c r="E8" s="4">
        <f t="shared" si="2"/>
        <v>85.52450173675355</v>
      </c>
      <c r="F8" s="4">
        <f t="shared" si="2"/>
        <v>88.515499796837318</v>
      </c>
      <c r="G8" s="4">
        <f t="shared" si="2"/>
        <v>94.567588479565131</v>
      </c>
      <c r="H8" s="4">
        <f t="shared" si="2"/>
        <v>91.689451514666146</v>
      </c>
      <c r="I8" s="4">
        <f t="shared" si="2"/>
        <v>90.817286094113797</v>
      </c>
      <c r="J8" s="4">
        <f t="shared" si="2"/>
        <v>94.802830478700301</v>
      </c>
      <c r="K8" s="4">
        <f t="shared" si="2"/>
        <v>91.735727420308777</v>
      </c>
      <c r="L8" s="4"/>
      <c r="M8" s="3"/>
      <c r="N8" s="3">
        <f t="shared" ref="N8:T8" si="3">+N6/N5*100</f>
        <v>75.688567816760113</v>
      </c>
      <c r="O8" s="3">
        <f t="shared" si="3"/>
        <v>79.30293692813855</v>
      </c>
      <c r="P8" s="3">
        <f t="shared" si="3"/>
        <v>93.369990080714317</v>
      </c>
      <c r="Q8" s="3">
        <f t="shared" si="3"/>
        <v>85.52450173675355</v>
      </c>
      <c r="R8" s="3">
        <f t="shared" si="3"/>
        <v>88.515499796837318</v>
      </c>
      <c r="S8" s="3">
        <f t="shared" si="3"/>
        <v>94.567588479565131</v>
      </c>
      <c r="T8" s="3">
        <f t="shared" si="3"/>
        <v>91.689451514666146</v>
      </c>
      <c r="U8" s="3">
        <f>+U6/U5*100</f>
        <v>90.817286094113797</v>
      </c>
      <c r="V8" s="3">
        <f>+V6/V5*100</f>
        <v>94.802830478700301</v>
      </c>
      <c r="W8" s="3">
        <f>+W6/W5*100</f>
        <v>91.735727420308777</v>
      </c>
    </row>
    <row r="20" spans="17:17" x14ac:dyDescent="0.2">
      <c r="Q20" s="2"/>
    </row>
  </sheetData>
  <phoneticPr fontId="20" type="noConversion"/>
  <printOptions horizontalCentered="1"/>
  <pageMargins left="0.25" right="0.25" top="1" bottom="0.47" header="0.5" footer="0.5"/>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ICTSS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Mary Joyce Marasigan</cp:lastModifiedBy>
  <cp:lastPrinted>2017-11-09T06:43:21Z</cp:lastPrinted>
  <dcterms:created xsi:type="dcterms:W3CDTF">2014-06-18T02:22:11Z</dcterms:created>
  <dcterms:modified xsi:type="dcterms:W3CDTF">2017-11-09T06:43:23Z</dcterms:modified>
</cp:coreProperties>
</file>